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ADENDA 1 IMCO 2016\"/>
    </mc:Choice>
  </mc:AlternateContent>
  <bookViews>
    <workbookView xWindow="0" yWindow="0" windowWidth="24000" windowHeight="9735" tabRatio="888" firstSheet="2" activeTab="3"/>
  </bookViews>
  <sheets>
    <sheet name="Anual ingresos" sheetId="39" r:id="rId1"/>
    <sheet name="Calend_ ingreso Ind 13-24 y 59" sheetId="25" r:id="rId2"/>
    <sheet name="ingresos" sheetId="40" r:id="rId3"/>
    <sheet name="ANUAL egresos conac" sheetId="41" r:id="rId4"/>
    <sheet name="Calend_ egresoInd 12,25 y 68" sheetId="26" r:id="rId5"/>
    <sheet name="CA Ind 26, PE Ind 27" sheetId="11" r:id="rId6"/>
    <sheet name="Clasf. Econ Ingresos" sheetId="31" r:id="rId7"/>
    <sheet name="Clasf. Econom Egresos" sheetId="32" r:id="rId8"/>
    <sheet name="Clas_Func Ind 29" sheetId="12" r:id="rId9"/>
    <sheet name="Clas_Prog Ind 30" sheetId="13" r:id="rId10"/>
    <sheet name="Clas_FuntFin Ind 31" sheetId="14" r:id="rId11"/>
    <sheet name="Pres_Dep Ind 32 y 33, 62" sheetId="15" r:id="rId12"/>
    <sheet name="Pres_UnidadAcc Ind 34" sheetId="16" r:id="rId13"/>
    <sheet name="ind 36-46" sheetId="27" r:id="rId14"/>
    <sheet name="Dest_Fondo ramo 33 Ind 60" sheetId="18" r:id="rId15"/>
    <sheet name="Trans_Au Ind 61, 62, 63 y 64" sheetId="19" r:id="rId16"/>
    <sheet name="Oblig_fondos federales" sheetId="37" r:id="rId17"/>
    <sheet name="Recurso Concu Ind 69" sheetId="22" r:id="rId18"/>
    <sheet name="Comprom Plurianuales Ind 70" sheetId="23" r:id="rId19"/>
    <sheet name="Presup_niñas y niños" sheetId="34" r:id="rId20"/>
    <sheet name="Topes licita Ind 80" sheetId="38" r:id="rId21"/>
  </sheets>
  <externalReferences>
    <externalReference r:id="rId22"/>
  </externalReferences>
  <definedNames>
    <definedName name="_xlnm.Print_Titles" localSheetId="3">'ANUAL egresos conac'!$1:$5</definedName>
    <definedName name="_xlnm.Print_Titles" localSheetId="0">'Anual ingresos'!$1:$6</definedName>
    <definedName name="_xlnm.Print_Titles" localSheetId="4">'Calend_ egresoInd 12,25 y 68'!$1:$12</definedName>
    <definedName name="_xlnm.Print_Titles" localSheetId="1">'Calend_ ingreso Ind 13-24 y 59'!$1:$11</definedName>
    <definedName name="_xlnm.Print_Titles" localSheetId="8">'Clas_Func Ind 29'!#REF!</definedName>
    <definedName name="_xlnm.Print_Titles" localSheetId="2">ingresos!$1:$7</definedName>
    <definedName name="_xlnm.Print_Titles" localSheetId="20">'Topes licita Ind 80'!$1:$6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99" i="41" l="1"/>
  <c r="C19" i="41" l="1"/>
  <c r="E15" i="23" l="1"/>
  <c r="B33" i="18"/>
  <c r="C32" i="18"/>
  <c r="D32" i="18" s="1"/>
  <c r="D31" i="18"/>
  <c r="C30" i="18"/>
  <c r="D30" i="18" s="1"/>
  <c r="C29" i="18"/>
  <c r="C33" i="18" s="1"/>
  <c r="D28" i="18"/>
  <c r="D27" i="18"/>
  <c r="D26" i="18"/>
  <c r="D25" i="18"/>
  <c r="D24" i="18"/>
  <c r="C21" i="18"/>
  <c r="B21" i="18"/>
  <c r="D21" i="18" s="1"/>
  <c r="D20" i="18"/>
  <c r="D19" i="18"/>
  <c r="D17" i="18"/>
  <c r="D16" i="18"/>
  <c r="D15" i="18"/>
  <c r="D13" i="18"/>
  <c r="D12" i="18"/>
  <c r="C210" i="16"/>
  <c r="C198" i="16"/>
  <c r="C197" i="16"/>
  <c r="C196" i="16"/>
  <c r="C195" i="16"/>
  <c r="C194" i="16"/>
  <c r="C193" i="16"/>
  <c r="C192" i="16"/>
  <c r="C191" i="16"/>
  <c r="C190" i="16"/>
  <c r="C189" i="16"/>
  <c r="C188" i="16"/>
  <c r="C187" i="16"/>
  <c r="C186" i="16"/>
  <c r="C185" i="16"/>
  <c r="C184" i="16"/>
  <c r="C183" i="16"/>
  <c r="C182" i="16"/>
  <c r="C181" i="16"/>
  <c r="C180" i="16"/>
  <c r="C179" i="16"/>
  <c r="C178" i="16"/>
  <c r="C177" i="16"/>
  <c r="C176" i="16"/>
  <c r="C175" i="16"/>
  <c r="C174" i="16"/>
  <c r="C173" i="16"/>
  <c r="C172" i="16"/>
  <c r="C171" i="16"/>
  <c r="C170" i="16"/>
  <c r="C169" i="16"/>
  <c r="C168" i="16"/>
  <c r="C167" i="16"/>
  <c r="C166" i="16"/>
  <c r="C165" i="16"/>
  <c r="C164" i="16"/>
  <c r="C163" i="16"/>
  <c r="C162" i="16"/>
  <c r="C161" i="16"/>
  <c r="C160" i="16"/>
  <c r="C159" i="16"/>
  <c r="C158" i="16"/>
  <c r="C157" i="16"/>
  <c r="C156" i="16"/>
  <c r="C155" i="16"/>
  <c r="C154" i="16"/>
  <c r="C153" i="16"/>
  <c r="C152" i="16"/>
  <c r="C151" i="16"/>
  <c r="C150" i="16"/>
  <c r="C149" i="16"/>
  <c r="C148" i="16"/>
  <c r="C147" i="16"/>
  <c r="C146" i="16"/>
  <c r="C145" i="16"/>
  <c r="C144" i="16"/>
  <c r="C143" i="16"/>
  <c r="C142" i="16"/>
  <c r="C141" i="16"/>
  <c r="C140" i="16"/>
  <c r="C139" i="16"/>
  <c r="C138" i="16"/>
  <c r="C137" i="16"/>
  <c r="C136" i="16"/>
  <c r="C135" i="16"/>
  <c r="C134" i="16"/>
  <c r="C133" i="16"/>
  <c r="C132" i="16"/>
  <c r="C131" i="16"/>
  <c r="C130" i="16"/>
  <c r="C129" i="16"/>
  <c r="C128" i="16"/>
  <c r="C127" i="16"/>
  <c r="C126" i="16"/>
  <c r="C125" i="16"/>
  <c r="C124" i="16"/>
  <c r="C123" i="16"/>
  <c r="C122" i="16"/>
  <c r="C121" i="16"/>
  <c r="C120" i="16"/>
  <c r="C119" i="16"/>
  <c r="C118" i="16"/>
  <c r="C117" i="16"/>
  <c r="C116" i="16"/>
  <c r="C115" i="16"/>
  <c r="C114" i="16"/>
  <c r="C113" i="16"/>
  <c r="C112" i="16"/>
  <c r="C111" i="16"/>
  <c r="C110" i="16"/>
  <c r="C109" i="16"/>
  <c r="C108" i="16"/>
  <c r="C107" i="16"/>
  <c r="C106" i="16"/>
  <c r="C105" i="16"/>
  <c r="C104" i="16"/>
  <c r="C103" i="16"/>
  <c r="C102" i="16"/>
  <c r="C101" i="16"/>
  <c r="C100" i="16"/>
  <c r="C99" i="16"/>
  <c r="C98" i="16"/>
  <c r="C97" i="16"/>
  <c r="C96" i="16"/>
  <c r="C95" i="16"/>
  <c r="C94" i="16"/>
  <c r="C93" i="16"/>
  <c r="C92" i="16"/>
  <c r="C91" i="16"/>
  <c r="C90" i="16"/>
  <c r="C89" i="16"/>
  <c r="C88" i="16"/>
  <c r="C87" i="16"/>
  <c r="C86" i="16"/>
  <c r="C85" i="16"/>
  <c r="C84" i="16"/>
  <c r="C83" i="16"/>
  <c r="C82" i="16"/>
  <c r="C81" i="16"/>
  <c r="C80" i="16"/>
  <c r="C79" i="16"/>
  <c r="C78" i="16"/>
  <c r="C77" i="16"/>
  <c r="C76" i="16"/>
  <c r="C75" i="16"/>
  <c r="C74" i="16"/>
  <c r="C73" i="16"/>
  <c r="C72" i="16"/>
  <c r="C71" i="16"/>
  <c r="C70" i="16"/>
  <c r="C69" i="16"/>
  <c r="C68" i="16"/>
  <c r="C67" i="16"/>
  <c r="C66" i="16"/>
  <c r="C65" i="16"/>
  <c r="C64" i="16" s="1"/>
  <c r="C63" i="16"/>
  <c r="C62" i="16"/>
  <c r="C61" i="16"/>
  <c r="C60" i="16"/>
  <c r="C59" i="16"/>
  <c r="C58" i="16"/>
  <c r="C57" i="16"/>
  <c r="C56" i="16"/>
  <c r="C55" i="16"/>
  <c r="C54" i="16"/>
  <c r="C53" i="16"/>
  <c r="C52" i="16"/>
  <c r="C51" i="16"/>
  <c r="C50" i="16"/>
  <c r="C49" i="16"/>
  <c r="C48" i="16"/>
  <c r="C47" i="16"/>
  <c r="C46" i="16"/>
  <c r="C45" i="16"/>
  <c r="C44" i="16"/>
  <c r="C43" i="16"/>
  <c r="C42" i="16"/>
  <c r="C41" i="16"/>
  <c r="C40" i="16"/>
  <c r="C39" i="16"/>
  <c r="C38" i="16"/>
  <c r="C37" i="16"/>
  <c r="C36" i="16"/>
  <c r="C35" i="16"/>
  <c r="C34" i="16"/>
  <c r="C33" i="16"/>
  <c r="C32" i="16" s="1"/>
  <c r="C27" i="16"/>
  <c r="C24" i="16"/>
  <c r="C22" i="16"/>
  <c r="C18" i="16"/>
  <c r="C15" i="16"/>
  <c r="C199" i="16" l="1"/>
  <c r="C34" i="18"/>
  <c r="B34" i="18"/>
  <c r="D34" i="18"/>
  <c r="D29" i="18"/>
  <c r="D33" i="18"/>
  <c r="E44" i="25" l="1"/>
  <c r="E13" i="39" l="1"/>
  <c r="E14" i="39"/>
  <c r="E16" i="39"/>
  <c r="E17" i="39"/>
  <c r="E18" i="39"/>
  <c r="E19" i="39"/>
  <c r="E20" i="39"/>
  <c r="E21" i="39"/>
  <c r="E23" i="39"/>
  <c r="E22" i="39" s="1"/>
  <c r="E24" i="39"/>
  <c r="E25" i="39"/>
  <c r="E26" i="39"/>
  <c r="E27" i="39"/>
  <c r="E28" i="39"/>
  <c r="E29" i="39"/>
  <c r="E30" i="39"/>
  <c r="E31" i="39"/>
  <c r="E33" i="39"/>
  <c r="E34" i="39"/>
  <c r="E36" i="39"/>
  <c r="E37" i="39"/>
  <c r="E38" i="39"/>
  <c r="E39" i="39"/>
  <c r="E41" i="39"/>
  <c r="E40" i="39" s="1"/>
  <c r="E42" i="39"/>
  <c r="E44" i="39"/>
  <c r="E45" i="39"/>
  <c r="E46" i="39"/>
  <c r="E48" i="39"/>
  <c r="E49" i="39"/>
  <c r="E50" i="39"/>
  <c r="E52" i="39"/>
  <c r="E53" i="39"/>
  <c r="E54" i="39"/>
  <c r="E57" i="39"/>
  <c r="E58" i="39"/>
  <c r="E59" i="39"/>
  <c r="E60" i="39"/>
  <c r="E61" i="39"/>
  <c r="E62" i="39"/>
  <c r="E63" i="39"/>
  <c r="E64" i="39"/>
  <c r="E65" i="39"/>
  <c r="E68" i="39"/>
  <c r="E67" i="39" s="1"/>
  <c r="E70" i="39"/>
  <c r="E69" i="39" s="1"/>
  <c r="E72" i="39"/>
  <c r="E71" i="39" s="1"/>
  <c r="E73" i="39"/>
  <c r="E75" i="39"/>
  <c r="E76" i="39"/>
  <c r="E77" i="39"/>
  <c r="E78" i="39"/>
  <c r="E79" i="39"/>
  <c r="E80" i="39"/>
  <c r="E82" i="39"/>
  <c r="E47" i="39" l="1"/>
  <c r="E74" i="39"/>
  <c r="E66" i="39"/>
  <c r="E51" i="39"/>
  <c r="E15" i="39"/>
  <c r="E11" i="39" s="1"/>
  <c r="E43" i="39"/>
  <c r="E12" i="39"/>
  <c r="E35" i="39"/>
  <c r="E56" i="39"/>
  <c r="E55" i="39" s="1"/>
  <c r="E32" i="39"/>
  <c r="I43" i="27"/>
  <c r="C445" i="41" l="1"/>
  <c r="C443" i="41"/>
  <c r="C442" i="41"/>
  <c r="C440" i="41"/>
  <c r="C438" i="41"/>
  <c r="C437" i="41"/>
  <c r="C435" i="41"/>
  <c r="C434" i="41"/>
  <c r="C432" i="41"/>
  <c r="C431" i="41"/>
  <c r="C430" i="41"/>
  <c r="C429" i="41"/>
  <c r="C428" i="41"/>
  <c r="C427" i="41"/>
  <c r="C426" i="41"/>
  <c r="C425" i="41"/>
  <c r="C423" i="41"/>
  <c r="C422" i="41"/>
  <c r="C421" i="41"/>
  <c r="C420" i="41"/>
  <c r="C419" i="41"/>
  <c r="C418" i="41"/>
  <c r="C417" i="41"/>
  <c r="C416" i="41"/>
  <c r="C340" i="41"/>
  <c r="C339" i="41"/>
  <c r="C338" i="41"/>
  <c r="C337" i="41"/>
  <c r="C336" i="41" l="1"/>
  <c r="J12" i="22" l="1"/>
  <c r="H23" i="22"/>
  <c r="G23" i="22"/>
  <c r="F23" i="22"/>
  <c r="E23" i="22"/>
  <c r="D23" i="22"/>
  <c r="C23" i="22"/>
  <c r="J22" i="22"/>
  <c r="J21" i="22"/>
  <c r="J20" i="22"/>
  <c r="J19" i="22"/>
  <c r="J17" i="22"/>
  <c r="J16" i="22"/>
  <c r="J15" i="22"/>
  <c r="J14" i="22"/>
  <c r="J13" i="22"/>
  <c r="J23" i="22" l="1"/>
  <c r="I23" i="22"/>
  <c r="H104" i="40" l="1"/>
  <c r="H103" i="40"/>
  <c r="G102" i="40"/>
  <c r="H102" i="40" s="1"/>
  <c r="H101" i="40"/>
  <c r="H100" i="40"/>
  <c r="H99" i="40"/>
  <c r="H98" i="40"/>
  <c r="H97" i="40"/>
  <c r="H96" i="40"/>
  <c r="G95" i="40"/>
  <c r="H95" i="40" s="1"/>
  <c r="H94" i="40"/>
  <c r="H93" i="40"/>
  <c r="G92" i="40"/>
  <c r="H92" i="40" s="1"/>
  <c r="H91" i="40"/>
  <c r="G90" i="40"/>
  <c r="H90" i="40" s="1"/>
  <c r="H89" i="40"/>
  <c r="H88" i="40"/>
  <c r="G88" i="40"/>
  <c r="H86" i="40"/>
  <c r="H85" i="40"/>
  <c r="H84" i="40"/>
  <c r="H83" i="40"/>
  <c r="H82" i="40"/>
  <c r="H81" i="40"/>
  <c r="H80" i="40"/>
  <c r="H79" i="40"/>
  <c r="H78" i="40"/>
  <c r="G77" i="40"/>
  <c r="H77" i="40" s="1"/>
  <c r="H75" i="40"/>
  <c r="H74" i="40"/>
  <c r="H73" i="40"/>
  <c r="G72" i="40"/>
  <c r="H72" i="40" s="1"/>
  <c r="H71" i="40"/>
  <c r="H70" i="40"/>
  <c r="H65" i="40"/>
  <c r="G64" i="40"/>
  <c r="H64" i="40" s="1"/>
  <c r="H63" i="40"/>
  <c r="H62" i="40"/>
  <c r="H58" i="40"/>
  <c r="H57" i="40"/>
  <c r="G57" i="40"/>
  <c r="H56" i="40"/>
  <c r="H55" i="40"/>
  <c r="H54" i="40"/>
  <c r="G54" i="40"/>
  <c r="G33" i="40" s="1"/>
  <c r="H33" i="40" s="1"/>
  <c r="H49" i="40"/>
  <c r="H40" i="40"/>
  <c r="H39" i="40"/>
  <c r="H34" i="40"/>
  <c r="H32" i="40"/>
  <c r="H31" i="40"/>
  <c r="G30" i="40"/>
  <c r="H30" i="40" s="1"/>
  <c r="H29" i="40"/>
  <c r="H28" i="40"/>
  <c r="H27" i="40"/>
  <c r="H26" i="40"/>
  <c r="H25" i="40"/>
  <c r="H24" i="40"/>
  <c r="H23" i="40"/>
  <c r="H22" i="40"/>
  <c r="H21" i="40"/>
  <c r="G20" i="40"/>
  <c r="H20" i="40" s="1"/>
  <c r="H19" i="40"/>
  <c r="H18" i="40"/>
  <c r="H17" i="40"/>
  <c r="H16" i="40"/>
  <c r="H15" i="40"/>
  <c r="H14" i="40"/>
  <c r="G13" i="40"/>
  <c r="H13" i="40" s="1"/>
  <c r="H12" i="40"/>
  <c r="H11" i="40"/>
  <c r="G10" i="40"/>
  <c r="G9" i="40" l="1"/>
  <c r="H9" i="40" s="1"/>
  <c r="G87" i="40"/>
  <c r="H87" i="40" s="1"/>
  <c r="H10" i="40"/>
  <c r="G76" i="40" l="1"/>
  <c r="H76" i="40" s="1"/>
  <c r="G8" i="40" l="1"/>
  <c r="H8" i="40" s="1"/>
  <c r="F18" i="37"/>
  <c r="B39" i="27"/>
  <c r="I16" i="27"/>
  <c r="B42" i="27" l="1"/>
  <c r="E83" i="39"/>
  <c r="E81" i="39" s="1"/>
  <c r="E10" i="39" s="1"/>
  <c r="D81" i="39"/>
  <c r="D74" i="39"/>
  <c r="D71" i="39"/>
  <c r="D69" i="39"/>
  <c r="D67" i="39"/>
  <c r="D56" i="39"/>
  <c r="D51" i="39"/>
  <c r="D47" i="39"/>
  <c r="D43" i="39"/>
  <c r="D40" i="39"/>
  <c r="D35" i="39" s="1"/>
  <c r="D32" i="39"/>
  <c r="D22" i="39"/>
  <c r="D15" i="39"/>
  <c r="D12" i="39"/>
  <c r="E85" i="25"/>
  <c r="E84" i="25"/>
  <c r="E83" i="25" s="1"/>
  <c r="Q83" i="25"/>
  <c r="P83" i="25"/>
  <c r="O83" i="25"/>
  <c r="N83" i="25"/>
  <c r="M83" i="25"/>
  <c r="L83" i="25"/>
  <c r="K83" i="25"/>
  <c r="J83" i="25"/>
  <c r="I83" i="25"/>
  <c r="H83" i="25"/>
  <c r="G83" i="25"/>
  <c r="F83" i="25"/>
  <c r="D83" i="25"/>
  <c r="E82" i="25"/>
  <c r="E81" i="25"/>
  <c r="E80" i="25"/>
  <c r="E79" i="25"/>
  <c r="E78" i="25"/>
  <c r="E77" i="25"/>
  <c r="Q76" i="25"/>
  <c r="P76" i="25"/>
  <c r="O76" i="25"/>
  <c r="N76" i="25"/>
  <c r="M76" i="25"/>
  <c r="L76" i="25"/>
  <c r="K76" i="25"/>
  <c r="J76" i="25"/>
  <c r="I76" i="25"/>
  <c r="H76" i="25"/>
  <c r="G76" i="25"/>
  <c r="F76" i="25"/>
  <c r="D76" i="25"/>
  <c r="E75" i="25"/>
  <c r="E74" i="25"/>
  <c r="E73" i="25" s="1"/>
  <c r="Q73" i="25"/>
  <c r="P73" i="25"/>
  <c r="O73" i="25"/>
  <c r="N73" i="25"/>
  <c r="M73" i="25"/>
  <c r="L73" i="25"/>
  <c r="K73" i="25"/>
  <c r="J73" i="25"/>
  <c r="I73" i="25"/>
  <c r="H73" i="25"/>
  <c r="G73" i="25"/>
  <c r="F73" i="25"/>
  <c r="D73" i="25"/>
  <c r="E72" i="25"/>
  <c r="E71" i="25" s="1"/>
  <c r="Q71" i="25"/>
  <c r="P71" i="25"/>
  <c r="O71" i="25"/>
  <c r="N71" i="25"/>
  <c r="M71" i="25"/>
  <c r="L71" i="25"/>
  <c r="K71" i="25"/>
  <c r="J71" i="25"/>
  <c r="I71" i="25"/>
  <c r="H71" i="25"/>
  <c r="G71" i="25"/>
  <c r="F71" i="25"/>
  <c r="D71" i="25"/>
  <c r="E70" i="25"/>
  <c r="Q69" i="25"/>
  <c r="Q68" i="25" s="1"/>
  <c r="P69" i="25"/>
  <c r="O69" i="25"/>
  <c r="O68" i="25" s="1"/>
  <c r="N69" i="25"/>
  <c r="N68" i="25" s="1"/>
  <c r="M69" i="25"/>
  <c r="M68" i="25" s="1"/>
  <c r="L69" i="25"/>
  <c r="K69" i="25"/>
  <c r="K68" i="25" s="1"/>
  <c r="J69" i="25"/>
  <c r="I69" i="25"/>
  <c r="I68" i="25" s="1"/>
  <c r="H69" i="25"/>
  <c r="G69" i="25"/>
  <c r="G68" i="25" s="1"/>
  <c r="F69" i="25"/>
  <c r="F68" i="25" s="1"/>
  <c r="E69" i="25"/>
  <c r="D69" i="25"/>
  <c r="D68" i="25" s="1"/>
  <c r="J68" i="25"/>
  <c r="E67" i="25"/>
  <c r="E66" i="25"/>
  <c r="E65" i="25"/>
  <c r="E64" i="25"/>
  <c r="E63" i="25"/>
  <c r="E62" i="25"/>
  <c r="E61" i="25"/>
  <c r="E60" i="25"/>
  <c r="E59" i="25"/>
  <c r="Q58" i="25"/>
  <c r="P58" i="25"/>
  <c r="O58" i="25"/>
  <c r="N58" i="25"/>
  <c r="M58" i="25"/>
  <c r="L58" i="25"/>
  <c r="K58" i="25"/>
  <c r="J58" i="25"/>
  <c r="J57" i="25" s="1"/>
  <c r="I58" i="25"/>
  <c r="H58" i="25"/>
  <c r="G58" i="25"/>
  <c r="F58" i="25"/>
  <c r="D58" i="25"/>
  <c r="E56" i="25"/>
  <c r="E55" i="25"/>
  <c r="E54" i="25"/>
  <c r="E53" i="25" s="1"/>
  <c r="Q53" i="25"/>
  <c r="P53" i="25"/>
  <c r="O53" i="25"/>
  <c r="N53" i="25"/>
  <c r="M53" i="25"/>
  <c r="L53" i="25"/>
  <c r="K53" i="25"/>
  <c r="J53" i="25"/>
  <c r="I53" i="25"/>
  <c r="H53" i="25"/>
  <c r="G53" i="25"/>
  <c r="F53" i="25"/>
  <c r="D53" i="25"/>
  <c r="E52" i="25"/>
  <c r="E51" i="25"/>
  <c r="E50" i="25"/>
  <c r="E49" i="25" s="1"/>
  <c r="Q49" i="25"/>
  <c r="P49" i="25"/>
  <c r="O49" i="25"/>
  <c r="N49" i="25"/>
  <c r="M49" i="25"/>
  <c r="L49" i="25"/>
  <c r="K49" i="25"/>
  <c r="J49" i="25"/>
  <c r="I49" i="25"/>
  <c r="H49" i="25"/>
  <c r="G49" i="25"/>
  <c r="F49" i="25"/>
  <c r="D49" i="25"/>
  <c r="E48" i="25"/>
  <c r="E47" i="25"/>
  <c r="E46" i="25"/>
  <c r="E45" i="25" s="1"/>
  <c r="Q45" i="25"/>
  <c r="P45" i="25"/>
  <c r="O45" i="25"/>
  <c r="N45" i="25"/>
  <c r="M45" i="25"/>
  <c r="L45" i="25"/>
  <c r="K45" i="25"/>
  <c r="J45" i="25"/>
  <c r="I45" i="25"/>
  <c r="H45" i="25"/>
  <c r="G45" i="25"/>
  <c r="F45" i="25"/>
  <c r="D45" i="25"/>
  <c r="E43" i="25"/>
  <c r="E42" i="25" s="1"/>
  <c r="Q42" i="25"/>
  <c r="Q37" i="25" s="1"/>
  <c r="P42" i="25"/>
  <c r="P37" i="25" s="1"/>
  <c r="O42" i="25"/>
  <c r="N42" i="25"/>
  <c r="N37" i="25" s="1"/>
  <c r="M42" i="25"/>
  <c r="M37" i="25" s="1"/>
  <c r="L42" i="25"/>
  <c r="L37" i="25" s="1"/>
  <c r="K42" i="25"/>
  <c r="K37" i="25" s="1"/>
  <c r="J42" i="25"/>
  <c r="J37" i="25" s="1"/>
  <c r="I42" i="25"/>
  <c r="H42" i="25"/>
  <c r="H37" i="25" s="1"/>
  <c r="G42" i="25"/>
  <c r="G37" i="25" s="1"/>
  <c r="F42" i="25"/>
  <c r="F37" i="25" s="1"/>
  <c r="D42" i="25"/>
  <c r="D37" i="25" s="1"/>
  <c r="E41" i="25"/>
  <c r="E40" i="25"/>
  <c r="E39" i="25"/>
  <c r="E38" i="25"/>
  <c r="O37" i="25"/>
  <c r="I37" i="25"/>
  <c r="E36" i="25"/>
  <c r="E35" i="25"/>
  <c r="Q34" i="25"/>
  <c r="P34" i="25"/>
  <c r="O34" i="25"/>
  <c r="N34" i="25"/>
  <c r="M34" i="25"/>
  <c r="L34" i="25"/>
  <c r="K34" i="25"/>
  <c r="J34" i="25"/>
  <c r="I34" i="25"/>
  <c r="H34" i="25"/>
  <c r="G34" i="25"/>
  <c r="F34" i="25"/>
  <c r="D34" i="25"/>
  <c r="E33" i="25"/>
  <c r="E32" i="25"/>
  <c r="E31" i="25"/>
  <c r="E30" i="25"/>
  <c r="E29" i="25"/>
  <c r="E28" i="25"/>
  <c r="E27" i="25"/>
  <c r="E26" i="25"/>
  <c r="E25" i="25"/>
  <c r="E24" i="25" s="1"/>
  <c r="Q24" i="25"/>
  <c r="P24" i="25"/>
  <c r="O24" i="25"/>
  <c r="N24" i="25"/>
  <c r="M24" i="25"/>
  <c r="L24" i="25"/>
  <c r="K24" i="25"/>
  <c r="J24" i="25"/>
  <c r="I24" i="25"/>
  <c r="H24" i="25"/>
  <c r="G24" i="25"/>
  <c r="F24" i="25"/>
  <c r="D24" i="25"/>
  <c r="E23" i="25"/>
  <c r="E22" i="25"/>
  <c r="E21" i="25"/>
  <c r="E20" i="25"/>
  <c r="E19" i="25"/>
  <c r="E18" i="25"/>
  <c r="Q17" i="25"/>
  <c r="P17" i="25"/>
  <c r="O17" i="25"/>
  <c r="N17" i="25"/>
  <c r="M17" i="25"/>
  <c r="L17" i="25"/>
  <c r="K17" i="25"/>
  <c r="J17" i="25"/>
  <c r="I17" i="25"/>
  <c r="H17" i="25"/>
  <c r="G17" i="25"/>
  <c r="F17" i="25"/>
  <c r="D17" i="25"/>
  <c r="E16" i="25"/>
  <c r="E15" i="25"/>
  <c r="Q14" i="25"/>
  <c r="Q13" i="25" s="1"/>
  <c r="P14" i="25"/>
  <c r="O14" i="25"/>
  <c r="N14" i="25"/>
  <c r="M14" i="25"/>
  <c r="M13" i="25" s="1"/>
  <c r="L14" i="25"/>
  <c r="K14" i="25"/>
  <c r="J14" i="25"/>
  <c r="I14" i="25"/>
  <c r="I13" i="25" s="1"/>
  <c r="H14" i="25"/>
  <c r="G14" i="25"/>
  <c r="G13" i="25" s="1"/>
  <c r="F14" i="25"/>
  <c r="D14" i="25"/>
  <c r="L68" i="25" l="1"/>
  <c r="D57" i="25"/>
  <c r="K13" i="25"/>
  <c r="O13" i="25"/>
  <c r="E58" i="25"/>
  <c r="N57" i="25"/>
  <c r="E76" i="25"/>
  <c r="H57" i="25"/>
  <c r="L57" i="25"/>
  <c r="H68" i="25"/>
  <c r="P68" i="25"/>
  <c r="P57" i="25" s="1"/>
  <c r="E68" i="25"/>
  <c r="J13" i="25"/>
  <c r="J12" i="25" s="1"/>
  <c r="J86" i="25" s="1"/>
  <c r="N13" i="25"/>
  <c r="N12" i="25" s="1"/>
  <c r="N86" i="25" s="1"/>
  <c r="E14" i="25"/>
  <c r="E17" i="25"/>
  <c r="E34" i="25"/>
  <c r="I57" i="25"/>
  <c r="I12" i="25" s="1"/>
  <c r="I86" i="25" s="1"/>
  <c r="M57" i="25"/>
  <c r="M12" i="25" s="1"/>
  <c r="M86" i="25" s="1"/>
  <c r="Q57" i="25"/>
  <c r="Q12" i="25" s="1"/>
  <c r="Q86" i="25" s="1"/>
  <c r="H13" i="25"/>
  <c r="L13" i="25"/>
  <c r="L12" i="25" s="1"/>
  <c r="L86" i="25" s="1"/>
  <c r="P13" i="25"/>
  <c r="F57" i="25"/>
  <c r="F13" i="25"/>
  <c r="D13" i="25"/>
  <c r="D12" i="25" s="1"/>
  <c r="D86" i="25" s="1"/>
  <c r="E37" i="25"/>
  <c r="D11" i="39"/>
  <c r="D66" i="39"/>
  <c r="D55" i="39" s="1"/>
  <c r="G57" i="25"/>
  <c r="G12" i="25" s="1"/>
  <c r="G86" i="25" s="1"/>
  <c r="O57" i="25"/>
  <c r="F12" i="25"/>
  <c r="K57" i="25"/>
  <c r="K12" i="25" s="1"/>
  <c r="K86" i="25" s="1"/>
  <c r="E13" i="25" l="1"/>
  <c r="E12" i="25" s="1"/>
  <c r="E86" i="25" s="1"/>
  <c r="H12" i="25"/>
  <c r="H86" i="25" s="1"/>
  <c r="P12" i="25"/>
  <c r="P86" i="25" s="1"/>
  <c r="E57" i="25"/>
  <c r="O12" i="25"/>
  <c r="O86" i="25" s="1"/>
  <c r="D10" i="39"/>
  <c r="D84" i="39" s="1"/>
  <c r="E84" i="39"/>
  <c r="F86" i="25"/>
  <c r="C37" i="32" l="1"/>
  <c r="D19" i="34"/>
  <c r="C12" i="31" l="1"/>
  <c r="C22" i="31"/>
  <c r="C31" i="31" l="1"/>
  <c r="O153" i="26" l="1"/>
  <c r="N153" i="26"/>
  <c r="M153" i="26"/>
  <c r="L153" i="26"/>
  <c r="K153" i="26"/>
  <c r="J153" i="26"/>
  <c r="I153" i="26"/>
  <c r="H153" i="26"/>
  <c r="G153" i="26"/>
  <c r="F153" i="26"/>
  <c r="E153" i="26"/>
  <c r="D153" i="26"/>
  <c r="D25" i="26" l="1"/>
  <c r="B15" i="14" l="1"/>
  <c r="B12" i="14" s="1"/>
  <c r="B19" i="14" s="1"/>
  <c r="B11" i="11" l="1"/>
  <c r="C146" i="26" l="1"/>
  <c r="C154" i="26"/>
  <c r="C413" i="41" s="1"/>
  <c r="C410" i="41" s="1"/>
  <c r="C152" i="26"/>
  <c r="O151" i="26"/>
  <c r="N151" i="26"/>
  <c r="M151" i="26"/>
  <c r="L151" i="26"/>
  <c r="K151" i="26"/>
  <c r="J151" i="26"/>
  <c r="I151" i="26"/>
  <c r="H151" i="26"/>
  <c r="G151" i="26"/>
  <c r="F151" i="26"/>
  <c r="E151" i="26"/>
  <c r="D151" i="26"/>
  <c r="O146" i="26"/>
  <c r="N146" i="26"/>
  <c r="M146" i="26"/>
  <c r="L146" i="26"/>
  <c r="K146" i="26"/>
  <c r="J146" i="26"/>
  <c r="I146" i="26"/>
  <c r="H146" i="26"/>
  <c r="G146" i="26"/>
  <c r="F146" i="26"/>
  <c r="E146" i="26"/>
  <c r="D146" i="26"/>
  <c r="I145" i="26"/>
  <c r="C145" i="26" s="1"/>
  <c r="F144" i="26"/>
  <c r="C144" i="26" s="1"/>
  <c r="F143" i="26"/>
  <c r="C143" i="26" s="1"/>
  <c r="I142" i="26"/>
  <c r="C142" i="26" s="1"/>
  <c r="F141" i="26"/>
  <c r="C141" i="26" s="1"/>
  <c r="H140" i="26"/>
  <c r="C140" i="26" s="1"/>
  <c r="H139" i="26"/>
  <c r="C139" i="26" s="1"/>
  <c r="I138" i="26"/>
  <c r="C138" i="26" s="1"/>
  <c r="G137" i="26"/>
  <c r="C137" i="26" s="1"/>
  <c r="I136" i="26"/>
  <c r="H135" i="26"/>
  <c r="C135" i="26" s="1"/>
  <c r="G134" i="26"/>
  <c r="C134" i="26" s="1"/>
  <c r="G133" i="26"/>
  <c r="C133" i="26" s="1"/>
  <c r="G132" i="26"/>
  <c r="C132" i="26" s="1"/>
  <c r="G131" i="26"/>
  <c r="C131" i="26" s="1"/>
  <c r="G130" i="26"/>
  <c r="C130" i="26" s="1"/>
  <c r="G129" i="26"/>
  <c r="C129" i="26" s="1"/>
  <c r="G128" i="26"/>
  <c r="C128" i="26" s="1"/>
  <c r="C127" i="26"/>
  <c r="O126" i="26"/>
  <c r="N126" i="26"/>
  <c r="M126" i="26"/>
  <c r="L126" i="26"/>
  <c r="K126" i="26"/>
  <c r="J126" i="26"/>
  <c r="E126" i="26"/>
  <c r="D126" i="26"/>
  <c r="O125" i="26"/>
  <c r="C125" i="26" s="1"/>
  <c r="O124" i="26"/>
  <c r="C124" i="26" s="1"/>
  <c r="O123" i="26"/>
  <c r="C123" i="26" s="1"/>
  <c r="O122" i="26"/>
  <c r="C122" i="26" s="1"/>
  <c r="O121" i="26"/>
  <c r="C121" i="26" s="1"/>
  <c r="O120" i="26"/>
  <c r="C120" i="26" s="1"/>
  <c r="C119" i="26"/>
  <c r="O118" i="26"/>
  <c r="O117" i="26"/>
  <c r="C117" i="26" s="1"/>
  <c r="N116" i="26"/>
  <c r="M116" i="26"/>
  <c r="L116" i="26"/>
  <c r="K116" i="26"/>
  <c r="J116" i="26"/>
  <c r="I116" i="26"/>
  <c r="H116" i="26"/>
  <c r="G116" i="26"/>
  <c r="F116" i="26"/>
  <c r="E116" i="26"/>
  <c r="D116" i="26"/>
  <c r="O114" i="26"/>
  <c r="N114" i="26"/>
  <c r="M114" i="26"/>
  <c r="L114" i="26"/>
  <c r="K114" i="26"/>
  <c r="J114" i="26"/>
  <c r="I114" i="26"/>
  <c r="H114" i="26"/>
  <c r="G114" i="26"/>
  <c r="F114" i="26"/>
  <c r="E114" i="26"/>
  <c r="D114" i="26"/>
  <c r="O113" i="26"/>
  <c r="N113" i="26"/>
  <c r="M113" i="26"/>
  <c r="L113" i="26"/>
  <c r="K113" i="26"/>
  <c r="J113" i="26"/>
  <c r="I113" i="26"/>
  <c r="H113" i="26"/>
  <c r="G113" i="26"/>
  <c r="F113" i="26"/>
  <c r="E113" i="26"/>
  <c r="D113" i="26"/>
  <c r="O112" i="26"/>
  <c r="N112" i="26"/>
  <c r="M112" i="26"/>
  <c r="L112" i="26"/>
  <c r="K112" i="26"/>
  <c r="J112" i="26"/>
  <c r="I112" i="26"/>
  <c r="H112" i="26"/>
  <c r="G112" i="26"/>
  <c r="F112" i="26"/>
  <c r="E112" i="26"/>
  <c r="D112" i="26"/>
  <c r="O111" i="26"/>
  <c r="N111" i="26"/>
  <c r="M111" i="26"/>
  <c r="L111" i="26"/>
  <c r="K111" i="26"/>
  <c r="J111" i="26"/>
  <c r="I111" i="26"/>
  <c r="H111" i="26"/>
  <c r="G111" i="26"/>
  <c r="F111" i="26"/>
  <c r="E111" i="26"/>
  <c r="D111" i="26"/>
  <c r="O110" i="26"/>
  <c r="N110" i="26"/>
  <c r="M110" i="26"/>
  <c r="L110" i="26"/>
  <c r="K110" i="26"/>
  <c r="J110" i="26"/>
  <c r="I110" i="26"/>
  <c r="H110" i="26"/>
  <c r="G110" i="26"/>
  <c r="F110" i="26"/>
  <c r="E110" i="26"/>
  <c r="D110" i="26"/>
  <c r="O109" i="26"/>
  <c r="N109" i="26"/>
  <c r="M109" i="26"/>
  <c r="L109" i="26"/>
  <c r="K109" i="26"/>
  <c r="J109" i="26"/>
  <c r="I109" i="26"/>
  <c r="H109" i="26"/>
  <c r="G109" i="26"/>
  <c r="F109" i="26"/>
  <c r="E109" i="26"/>
  <c r="D109" i="26"/>
  <c r="O108" i="26"/>
  <c r="N108" i="26"/>
  <c r="M108" i="26"/>
  <c r="L108" i="26"/>
  <c r="K108" i="26"/>
  <c r="J108" i="26"/>
  <c r="I108" i="26"/>
  <c r="H108" i="26"/>
  <c r="G108" i="26"/>
  <c r="F108" i="26"/>
  <c r="E108" i="26"/>
  <c r="D108" i="26"/>
  <c r="O107" i="26"/>
  <c r="N107" i="26"/>
  <c r="M107" i="26"/>
  <c r="L107" i="26"/>
  <c r="K107" i="26"/>
  <c r="J107" i="26"/>
  <c r="I107" i="26"/>
  <c r="H107" i="26"/>
  <c r="G107" i="26"/>
  <c r="F107" i="26"/>
  <c r="E107" i="26"/>
  <c r="D107" i="26"/>
  <c r="O106" i="26"/>
  <c r="N106" i="26"/>
  <c r="M106" i="26"/>
  <c r="L106" i="26"/>
  <c r="K106" i="26"/>
  <c r="J106" i="26"/>
  <c r="I106" i="26"/>
  <c r="H106" i="26"/>
  <c r="G106" i="26"/>
  <c r="F106" i="26"/>
  <c r="E106" i="26"/>
  <c r="D106" i="26"/>
  <c r="O105" i="26"/>
  <c r="N105" i="26"/>
  <c r="M105" i="26"/>
  <c r="L105" i="26"/>
  <c r="K105" i="26"/>
  <c r="J105" i="26"/>
  <c r="I105" i="26"/>
  <c r="H105" i="26"/>
  <c r="G105" i="26"/>
  <c r="F105" i="26"/>
  <c r="E105" i="26"/>
  <c r="D105" i="26"/>
  <c r="O104" i="26"/>
  <c r="N104" i="26"/>
  <c r="M104" i="26"/>
  <c r="L104" i="26"/>
  <c r="K104" i="26"/>
  <c r="J104" i="26"/>
  <c r="I104" i="26"/>
  <c r="H104" i="26"/>
  <c r="G104" i="26"/>
  <c r="F104" i="26"/>
  <c r="E104" i="26"/>
  <c r="D104" i="26"/>
  <c r="O103" i="26"/>
  <c r="N103" i="26"/>
  <c r="M103" i="26"/>
  <c r="L103" i="26"/>
  <c r="K103" i="26"/>
  <c r="J103" i="26"/>
  <c r="I103" i="26"/>
  <c r="H103" i="26"/>
  <c r="G103" i="26"/>
  <c r="F103" i="26"/>
  <c r="E103" i="26"/>
  <c r="D103" i="26"/>
  <c r="O102" i="26"/>
  <c r="N102" i="26"/>
  <c r="M102" i="26"/>
  <c r="L102" i="26"/>
  <c r="K102" i="26"/>
  <c r="J102" i="26"/>
  <c r="I102" i="26"/>
  <c r="H102" i="26"/>
  <c r="G102" i="26"/>
  <c r="F102" i="26"/>
  <c r="E102" i="26"/>
  <c r="D102" i="26"/>
  <c r="O101" i="26"/>
  <c r="N101" i="26"/>
  <c r="M101" i="26"/>
  <c r="L101" i="26"/>
  <c r="K101" i="26"/>
  <c r="J101" i="26"/>
  <c r="I101" i="26"/>
  <c r="H101" i="26"/>
  <c r="G101" i="26"/>
  <c r="F101" i="26"/>
  <c r="E101" i="26"/>
  <c r="D101" i="26"/>
  <c r="O100" i="26"/>
  <c r="N100" i="26"/>
  <c r="M100" i="26"/>
  <c r="L100" i="26"/>
  <c r="K100" i="26"/>
  <c r="J100" i="26"/>
  <c r="I100" i="26"/>
  <c r="H100" i="26"/>
  <c r="G100" i="26"/>
  <c r="F100" i="26"/>
  <c r="E100" i="26"/>
  <c r="D100" i="26"/>
  <c r="O99" i="26"/>
  <c r="N99" i="26"/>
  <c r="M99" i="26"/>
  <c r="L99" i="26"/>
  <c r="K99" i="26"/>
  <c r="J99" i="26"/>
  <c r="I99" i="26"/>
  <c r="H99" i="26"/>
  <c r="G99" i="26"/>
  <c r="F99" i="26"/>
  <c r="E99" i="26"/>
  <c r="D99" i="26"/>
  <c r="O98" i="26"/>
  <c r="N98" i="26"/>
  <c r="M98" i="26"/>
  <c r="L98" i="26"/>
  <c r="K98" i="26"/>
  <c r="J98" i="26"/>
  <c r="I98" i="26"/>
  <c r="H98" i="26"/>
  <c r="G98" i="26"/>
  <c r="F98" i="26"/>
  <c r="E98" i="26"/>
  <c r="D98" i="26"/>
  <c r="O97" i="26"/>
  <c r="N97" i="26"/>
  <c r="M97" i="26"/>
  <c r="L97" i="26"/>
  <c r="K97" i="26"/>
  <c r="J97" i="26"/>
  <c r="I97" i="26"/>
  <c r="H97" i="26"/>
  <c r="G97" i="26"/>
  <c r="F97" i="26"/>
  <c r="E97" i="26"/>
  <c r="D97" i="26"/>
  <c r="O96" i="26"/>
  <c r="N96" i="26"/>
  <c r="M96" i="26"/>
  <c r="L96" i="26"/>
  <c r="K96" i="26"/>
  <c r="J96" i="26"/>
  <c r="I96" i="26"/>
  <c r="H96" i="26"/>
  <c r="G96" i="26"/>
  <c r="F96" i="26"/>
  <c r="E96" i="26"/>
  <c r="D96" i="26"/>
  <c r="O95" i="26"/>
  <c r="N95" i="26"/>
  <c r="M95" i="26"/>
  <c r="L95" i="26"/>
  <c r="K95" i="26"/>
  <c r="J95" i="26"/>
  <c r="I95" i="26"/>
  <c r="H95" i="26"/>
  <c r="G95" i="26"/>
  <c r="F95" i="26"/>
  <c r="E95" i="26"/>
  <c r="D95" i="26"/>
  <c r="O94" i="26"/>
  <c r="N94" i="26"/>
  <c r="M94" i="26"/>
  <c r="L94" i="26"/>
  <c r="K94" i="26"/>
  <c r="J94" i="26"/>
  <c r="I94" i="26"/>
  <c r="H94" i="26"/>
  <c r="G94" i="26"/>
  <c r="F94" i="26"/>
  <c r="E94" i="26"/>
  <c r="D94" i="26"/>
  <c r="O93" i="26"/>
  <c r="N93" i="26"/>
  <c r="M93" i="26"/>
  <c r="L93" i="26"/>
  <c r="K93" i="26"/>
  <c r="J93" i="26"/>
  <c r="I93" i="26"/>
  <c r="H93" i="26"/>
  <c r="G93" i="26"/>
  <c r="F93" i="26"/>
  <c r="E93" i="26"/>
  <c r="D93" i="26"/>
  <c r="O92" i="26"/>
  <c r="N92" i="26"/>
  <c r="M92" i="26"/>
  <c r="L92" i="26"/>
  <c r="K92" i="26"/>
  <c r="J92" i="26"/>
  <c r="I92" i="26"/>
  <c r="H92" i="26"/>
  <c r="G92" i="26"/>
  <c r="F92" i="26"/>
  <c r="E92" i="26"/>
  <c r="D92" i="26"/>
  <c r="O91" i="26"/>
  <c r="N91" i="26"/>
  <c r="M91" i="26"/>
  <c r="L91" i="26"/>
  <c r="K91" i="26"/>
  <c r="J91" i="26"/>
  <c r="I91" i="26"/>
  <c r="H91" i="26"/>
  <c r="G91" i="26"/>
  <c r="F91" i="26"/>
  <c r="E91" i="26"/>
  <c r="D91" i="26"/>
  <c r="O90" i="26"/>
  <c r="N90" i="26"/>
  <c r="M90" i="26"/>
  <c r="L90" i="26"/>
  <c r="K90" i="26"/>
  <c r="J90" i="26"/>
  <c r="I90" i="26"/>
  <c r="H90" i="26"/>
  <c r="G90" i="26"/>
  <c r="F90" i="26"/>
  <c r="E90" i="26"/>
  <c r="D90" i="26"/>
  <c r="O89" i="26"/>
  <c r="N89" i="26"/>
  <c r="M89" i="26"/>
  <c r="L89" i="26"/>
  <c r="K89" i="26"/>
  <c r="J89" i="26"/>
  <c r="I89" i="26"/>
  <c r="H89" i="26"/>
  <c r="G89" i="26"/>
  <c r="F89" i="26"/>
  <c r="E89" i="26"/>
  <c r="D89" i="26"/>
  <c r="O88" i="26"/>
  <c r="N88" i="26"/>
  <c r="M88" i="26"/>
  <c r="L88" i="26"/>
  <c r="K88" i="26"/>
  <c r="J88" i="26"/>
  <c r="I88" i="26"/>
  <c r="H88" i="26"/>
  <c r="G88" i="26"/>
  <c r="F88" i="26"/>
  <c r="E88" i="26"/>
  <c r="D88" i="26"/>
  <c r="O87" i="26"/>
  <c r="N87" i="26"/>
  <c r="M87" i="26"/>
  <c r="L87" i="26"/>
  <c r="K87" i="26"/>
  <c r="J87" i="26"/>
  <c r="I87" i="26"/>
  <c r="H87" i="26"/>
  <c r="G87" i="26"/>
  <c r="F87" i="26"/>
  <c r="E87" i="26"/>
  <c r="D87" i="26"/>
  <c r="O86" i="26"/>
  <c r="N86" i="26"/>
  <c r="M86" i="26"/>
  <c r="L86" i="26"/>
  <c r="K86" i="26"/>
  <c r="J86" i="26"/>
  <c r="I86" i="26"/>
  <c r="H86" i="26"/>
  <c r="G86" i="26"/>
  <c r="F86" i="26"/>
  <c r="E86" i="26"/>
  <c r="D86" i="26"/>
  <c r="O85" i="26"/>
  <c r="N85" i="26"/>
  <c r="M85" i="26"/>
  <c r="L85" i="26"/>
  <c r="K85" i="26"/>
  <c r="J85" i="26"/>
  <c r="I85" i="26"/>
  <c r="H85" i="26"/>
  <c r="G85" i="26"/>
  <c r="F85" i="26"/>
  <c r="E85" i="26"/>
  <c r="D85" i="26"/>
  <c r="O84" i="26"/>
  <c r="N84" i="26"/>
  <c r="M84" i="26"/>
  <c r="L84" i="26"/>
  <c r="K84" i="26"/>
  <c r="J84" i="26"/>
  <c r="I84" i="26"/>
  <c r="H84" i="26"/>
  <c r="G84" i="26"/>
  <c r="F84" i="26"/>
  <c r="E84" i="26"/>
  <c r="D84" i="26"/>
  <c r="O83" i="26"/>
  <c r="N83" i="26"/>
  <c r="M83" i="26"/>
  <c r="L83" i="26"/>
  <c r="K83" i="26"/>
  <c r="J83" i="26"/>
  <c r="I83" i="26"/>
  <c r="H83" i="26"/>
  <c r="G83" i="26"/>
  <c r="F83" i="26"/>
  <c r="E83" i="26"/>
  <c r="D83" i="26"/>
  <c r="O82" i="26"/>
  <c r="N82" i="26"/>
  <c r="M82" i="26"/>
  <c r="L82" i="26"/>
  <c r="K82" i="26"/>
  <c r="J82" i="26"/>
  <c r="I82" i="26"/>
  <c r="H82" i="26"/>
  <c r="G82" i="26"/>
  <c r="F82" i="26"/>
  <c r="E82" i="26"/>
  <c r="D82" i="26"/>
  <c r="O81" i="26"/>
  <c r="N81" i="26"/>
  <c r="M81" i="26"/>
  <c r="L81" i="26"/>
  <c r="K81" i="26"/>
  <c r="J81" i="26"/>
  <c r="I81" i="26"/>
  <c r="H81" i="26"/>
  <c r="G81" i="26"/>
  <c r="F81" i="26"/>
  <c r="E81" i="26"/>
  <c r="D81" i="26"/>
  <c r="O80" i="26"/>
  <c r="N80" i="26"/>
  <c r="M80" i="26"/>
  <c r="L80" i="26"/>
  <c r="K80" i="26"/>
  <c r="J80" i="26"/>
  <c r="I80" i="26"/>
  <c r="H80" i="26"/>
  <c r="G80" i="26"/>
  <c r="F80" i="26"/>
  <c r="E80" i="26"/>
  <c r="D80" i="26"/>
  <c r="O79" i="26"/>
  <c r="N79" i="26"/>
  <c r="M79" i="26"/>
  <c r="L79" i="26"/>
  <c r="K79" i="26"/>
  <c r="J79" i="26"/>
  <c r="I79" i="26"/>
  <c r="H79" i="26"/>
  <c r="G79" i="26"/>
  <c r="F79" i="26"/>
  <c r="E79" i="26"/>
  <c r="D79" i="26"/>
  <c r="O78" i="26"/>
  <c r="N78" i="26"/>
  <c r="M78" i="26"/>
  <c r="L78" i="26"/>
  <c r="K78" i="26"/>
  <c r="J78" i="26"/>
  <c r="I78" i="26"/>
  <c r="H78" i="26"/>
  <c r="G78" i="26"/>
  <c r="F78" i="26"/>
  <c r="E78" i="26"/>
  <c r="D78" i="26"/>
  <c r="O77" i="26"/>
  <c r="N77" i="26"/>
  <c r="M77" i="26"/>
  <c r="L77" i="26"/>
  <c r="K77" i="26"/>
  <c r="J77" i="26"/>
  <c r="I77" i="26"/>
  <c r="H77" i="26"/>
  <c r="G77" i="26"/>
  <c r="F77" i="26"/>
  <c r="E77" i="26"/>
  <c r="D77" i="26"/>
  <c r="O76" i="26"/>
  <c r="N76" i="26"/>
  <c r="M76" i="26"/>
  <c r="L76" i="26"/>
  <c r="K76" i="26"/>
  <c r="J76" i="26"/>
  <c r="I76" i="26"/>
  <c r="H76" i="26"/>
  <c r="G76" i="26"/>
  <c r="F76" i="26"/>
  <c r="E76" i="26"/>
  <c r="D76" i="26"/>
  <c r="O75" i="26"/>
  <c r="N75" i="26"/>
  <c r="M75" i="26"/>
  <c r="L75" i="26"/>
  <c r="K75" i="26"/>
  <c r="J75" i="26"/>
  <c r="I75" i="26"/>
  <c r="H75" i="26"/>
  <c r="G75" i="26"/>
  <c r="F75" i="26"/>
  <c r="E75" i="26"/>
  <c r="D75" i="26"/>
  <c r="O74" i="26"/>
  <c r="N74" i="26"/>
  <c r="M74" i="26"/>
  <c r="L74" i="26"/>
  <c r="K74" i="26"/>
  <c r="J74" i="26"/>
  <c r="I74" i="26"/>
  <c r="H74" i="26"/>
  <c r="G74" i="26"/>
  <c r="F74" i="26"/>
  <c r="E74" i="26"/>
  <c r="D74" i="26"/>
  <c r="O73" i="26"/>
  <c r="N73" i="26"/>
  <c r="M73" i="26"/>
  <c r="L73" i="26"/>
  <c r="K73" i="26"/>
  <c r="J73" i="26"/>
  <c r="I73" i="26"/>
  <c r="H73" i="26"/>
  <c r="G73" i="26"/>
  <c r="F73" i="26"/>
  <c r="E73" i="26"/>
  <c r="D73" i="26"/>
  <c r="O72" i="26"/>
  <c r="N72" i="26"/>
  <c r="M72" i="26"/>
  <c r="L72" i="26"/>
  <c r="K72" i="26"/>
  <c r="J72" i="26"/>
  <c r="I72" i="26"/>
  <c r="H72" i="26"/>
  <c r="G72" i="26"/>
  <c r="F72" i="26"/>
  <c r="E72" i="26"/>
  <c r="D72" i="26"/>
  <c r="O71" i="26"/>
  <c r="N71" i="26"/>
  <c r="M71" i="26"/>
  <c r="L71" i="26"/>
  <c r="K71" i="26"/>
  <c r="J71" i="26"/>
  <c r="I71" i="26"/>
  <c r="H71" i="26"/>
  <c r="G71" i="26"/>
  <c r="F71" i="26"/>
  <c r="E71" i="26"/>
  <c r="D71" i="26"/>
  <c r="O70" i="26"/>
  <c r="N70" i="26"/>
  <c r="M70" i="26"/>
  <c r="L70" i="26"/>
  <c r="K70" i="26"/>
  <c r="J70" i="26"/>
  <c r="I70" i="26"/>
  <c r="H70" i="26"/>
  <c r="G70" i="26"/>
  <c r="F70" i="26"/>
  <c r="E70" i="26"/>
  <c r="D70" i="26"/>
  <c r="O69" i="26"/>
  <c r="N69" i="26"/>
  <c r="M69" i="26"/>
  <c r="L69" i="26"/>
  <c r="K69" i="26"/>
  <c r="J69" i="26"/>
  <c r="I69" i="26"/>
  <c r="H69" i="26"/>
  <c r="G69" i="26"/>
  <c r="F69" i="26"/>
  <c r="E69" i="26"/>
  <c r="D69" i="26"/>
  <c r="G68" i="26"/>
  <c r="O67" i="26"/>
  <c r="N67" i="26"/>
  <c r="M67" i="26"/>
  <c r="L67" i="26"/>
  <c r="K67" i="26"/>
  <c r="J67" i="26"/>
  <c r="I67" i="26"/>
  <c r="H67" i="26"/>
  <c r="G67" i="26"/>
  <c r="F67" i="26"/>
  <c r="E67" i="26"/>
  <c r="D67" i="26"/>
  <c r="O66" i="26"/>
  <c r="N66" i="26"/>
  <c r="M66" i="26"/>
  <c r="L66" i="26"/>
  <c r="K66" i="26"/>
  <c r="J66" i="26"/>
  <c r="I66" i="26"/>
  <c r="H66" i="26"/>
  <c r="G66" i="26"/>
  <c r="F66" i="26"/>
  <c r="E66" i="26"/>
  <c r="D66" i="26"/>
  <c r="O65" i="26"/>
  <c r="N65" i="26"/>
  <c r="M65" i="26"/>
  <c r="L65" i="26"/>
  <c r="K65" i="26"/>
  <c r="J65" i="26"/>
  <c r="I65" i="26"/>
  <c r="H65" i="26"/>
  <c r="G65" i="26"/>
  <c r="F65" i="26"/>
  <c r="E65" i="26"/>
  <c r="D65" i="26"/>
  <c r="O64" i="26"/>
  <c r="N64" i="26"/>
  <c r="M64" i="26"/>
  <c r="L64" i="26"/>
  <c r="K64" i="26"/>
  <c r="J64" i="26"/>
  <c r="I64" i="26"/>
  <c r="H64" i="26"/>
  <c r="G64" i="26"/>
  <c r="F64" i="26"/>
  <c r="E64" i="26"/>
  <c r="D64" i="26"/>
  <c r="O63" i="26"/>
  <c r="N63" i="26"/>
  <c r="M63" i="26"/>
  <c r="L63" i="26"/>
  <c r="K63" i="26"/>
  <c r="J63" i="26"/>
  <c r="I63" i="26"/>
  <c r="H63" i="26"/>
  <c r="G63" i="26"/>
  <c r="F63" i="26"/>
  <c r="E63" i="26"/>
  <c r="D63" i="26"/>
  <c r="O62" i="26"/>
  <c r="N62" i="26"/>
  <c r="M62" i="26"/>
  <c r="L62" i="26"/>
  <c r="K62" i="26"/>
  <c r="J62" i="26"/>
  <c r="I62" i="26"/>
  <c r="H62" i="26"/>
  <c r="G62" i="26"/>
  <c r="F62" i="26"/>
  <c r="E62" i="26"/>
  <c r="D62" i="26"/>
  <c r="O60" i="26"/>
  <c r="N60" i="26"/>
  <c r="M60" i="26"/>
  <c r="L60" i="26"/>
  <c r="K60" i="26"/>
  <c r="J60" i="26"/>
  <c r="I60" i="26"/>
  <c r="H60" i="26"/>
  <c r="G60" i="26"/>
  <c r="F60" i="26"/>
  <c r="E60" i="26"/>
  <c r="D60" i="26"/>
  <c r="O59" i="26"/>
  <c r="N59" i="26"/>
  <c r="M59" i="26"/>
  <c r="L59" i="26"/>
  <c r="K59" i="26"/>
  <c r="J59" i="26"/>
  <c r="I59" i="26"/>
  <c r="H59" i="26"/>
  <c r="G59" i="26"/>
  <c r="F59" i="26"/>
  <c r="E59" i="26"/>
  <c r="D59" i="26"/>
  <c r="O58" i="26"/>
  <c r="N58" i="26"/>
  <c r="M58" i="26"/>
  <c r="L58" i="26"/>
  <c r="K58" i="26"/>
  <c r="J58" i="26"/>
  <c r="I58" i="26"/>
  <c r="H58" i="26"/>
  <c r="G58" i="26"/>
  <c r="F58" i="26"/>
  <c r="E58" i="26"/>
  <c r="D58" i="26"/>
  <c r="O57" i="26"/>
  <c r="N57" i="26"/>
  <c r="M57" i="26"/>
  <c r="L57" i="26"/>
  <c r="K57" i="26"/>
  <c r="J57" i="26"/>
  <c r="I57" i="26"/>
  <c r="H57" i="26"/>
  <c r="G57" i="26"/>
  <c r="F57" i="26"/>
  <c r="E57" i="26"/>
  <c r="D57" i="26"/>
  <c r="O56" i="26"/>
  <c r="N56" i="26"/>
  <c r="M56" i="26"/>
  <c r="L56" i="26"/>
  <c r="K56" i="26"/>
  <c r="J56" i="26"/>
  <c r="I56" i="26"/>
  <c r="H56" i="26"/>
  <c r="G56" i="26"/>
  <c r="F56" i="26"/>
  <c r="E56" i="26"/>
  <c r="D56" i="26"/>
  <c r="O55" i="26"/>
  <c r="N55" i="26"/>
  <c r="M55" i="26"/>
  <c r="L55" i="26"/>
  <c r="K55" i="26"/>
  <c r="J55" i="26"/>
  <c r="I55" i="26"/>
  <c r="H55" i="26"/>
  <c r="G55" i="26"/>
  <c r="F55" i="26"/>
  <c r="E55" i="26"/>
  <c r="D55" i="26"/>
  <c r="O54" i="26"/>
  <c r="N54" i="26"/>
  <c r="M54" i="26"/>
  <c r="L54" i="26"/>
  <c r="K54" i="26"/>
  <c r="J54" i="26"/>
  <c r="I54" i="26"/>
  <c r="H54" i="26"/>
  <c r="G54" i="26"/>
  <c r="F54" i="26"/>
  <c r="E54" i="26"/>
  <c r="D54" i="26"/>
  <c r="O53" i="26"/>
  <c r="N53" i="26"/>
  <c r="M53" i="26"/>
  <c r="L53" i="26"/>
  <c r="K53" i="26"/>
  <c r="J53" i="26"/>
  <c r="I53" i="26"/>
  <c r="H53" i="26"/>
  <c r="G53" i="26"/>
  <c r="F53" i="26"/>
  <c r="E53" i="26"/>
  <c r="D53" i="26"/>
  <c r="O52" i="26"/>
  <c r="N52" i="26"/>
  <c r="M52" i="26"/>
  <c r="L52" i="26"/>
  <c r="K52" i="26"/>
  <c r="J52" i="26"/>
  <c r="I52" i="26"/>
  <c r="H52" i="26"/>
  <c r="G52" i="26"/>
  <c r="F52" i="26"/>
  <c r="E52" i="26"/>
  <c r="D52" i="26"/>
  <c r="O51" i="26"/>
  <c r="N51" i="26"/>
  <c r="M51" i="26"/>
  <c r="L51" i="26"/>
  <c r="K51" i="26"/>
  <c r="J51" i="26"/>
  <c r="I51" i="26"/>
  <c r="H51" i="26"/>
  <c r="G51" i="26"/>
  <c r="F51" i="26"/>
  <c r="E51" i="26"/>
  <c r="D51" i="26"/>
  <c r="O50" i="26"/>
  <c r="N50" i="26"/>
  <c r="M50" i="26"/>
  <c r="L50" i="26"/>
  <c r="K50" i="26"/>
  <c r="J50" i="26"/>
  <c r="I50" i="26"/>
  <c r="H50" i="26"/>
  <c r="G50" i="26"/>
  <c r="F50" i="26"/>
  <c r="E50" i="26"/>
  <c r="D50" i="26"/>
  <c r="O49" i="26"/>
  <c r="N49" i="26"/>
  <c r="M49" i="26"/>
  <c r="L49" i="26"/>
  <c r="K49" i="26"/>
  <c r="J49" i="26"/>
  <c r="I49" i="26"/>
  <c r="H49" i="26"/>
  <c r="G49" i="26"/>
  <c r="F49" i="26"/>
  <c r="E49" i="26"/>
  <c r="D49" i="26"/>
  <c r="O48" i="26"/>
  <c r="N48" i="26"/>
  <c r="M48" i="26"/>
  <c r="L48" i="26"/>
  <c r="K48" i="26"/>
  <c r="J48" i="26"/>
  <c r="I48" i="26"/>
  <c r="H48" i="26"/>
  <c r="G48" i="26"/>
  <c r="F48" i="26"/>
  <c r="E48" i="26"/>
  <c r="D48" i="26"/>
  <c r="O47" i="26"/>
  <c r="N47" i="26"/>
  <c r="M47" i="26"/>
  <c r="L47" i="26"/>
  <c r="K47" i="26"/>
  <c r="J47" i="26"/>
  <c r="I47" i="26"/>
  <c r="H47" i="26"/>
  <c r="G47" i="26"/>
  <c r="F47" i="26"/>
  <c r="E47" i="26"/>
  <c r="D47" i="26"/>
  <c r="O46" i="26"/>
  <c r="N46" i="26"/>
  <c r="M46" i="26"/>
  <c r="L46" i="26"/>
  <c r="K46" i="26"/>
  <c r="J46" i="26"/>
  <c r="I46" i="26"/>
  <c r="H46" i="26"/>
  <c r="G46" i="26"/>
  <c r="F46" i="26"/>
  <c r="E46" i="26"/>
  <c r="D46" i="26"/>
  <c r="O45" i="26"/>
  <c r="N45" i="26"/>
  <c r="M45" i="26"/>
  <c r="L45" i="26"/>
  <c r="K45" i="26"/>
  <c r="J45" i="26"/>
  <c r="I45" i="26"/>
  <c r="H45" i="26"/>
  <c r="G45" i="26"/>
  <c r="F45" i="26"/>
  <c r="E45" i="26"/>
  <c r="D45" i="26"/>
  <c r="O44" i="26"/>
  <c r="N44" i="26"/>
  <c r="M44" i="26"/>
  <c r="L44" i="26"/>
  <c r="K44" i="26"/>
  <c r="J44" i="26"/>
  <c r="I44" i="26"/>
  <c r="H44" i="26"/>
  <c r="G44" i="26"/>
  <c r="F44" i="26"/>
  <c r="E44" i="26"/>
  <c r="D44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O42" i="26"/>
  <c r="N42" i="26"/>
  <c r="M42" i="26"/>
  <c r="L42" i="26"/>
  <c r="K42" i="26"/>
  <c r="J42" i="26"/>
  <c r="I42" i="26"/>
  <c r="H42" i="26"/>
  <c r="G42" i="26"/>
  <c r="F42" i="26"/>
  <c r="E42" i="26"/>
  <c r="D42" i="26"/>
  <c r="O41" i="26"/>
  <c r="N41" i="26"/>
  <c r="M41" i="26"/>
  <c r="L41" i="26"/>
  <c r="K41" i="26"/>
  <c r="J41" i="26"/>
  <c r="I41" i="26"/>
  <c r="H41" i="26"/>
  <c r="G41" i="26"/>
  <c r="F41" i="26"/>
  <c r="E41" i="26"/>
  <c r="D41" i="26"/>
  <c r="O40" i="26"/>
  <c r="N40" i="26"/>
  <c r="M40" i="26"/>
  <c r="L40" i="26"/>
  <c r="K40" i="26"/>
  <c r="J40" i="26"/>
  <c r="I40" i="26"/>
  <c r="H40" i="26"/>
  <c r="G40" i="26"/>
  <c r="F40" i="26"/>
  <c r="E40" i="26"/>
  <c r="D40" i="26"/>
  <c r="O39" i="26"/>
  <c r="N39" i="26"/>
  <c r="M39" i="26"/>
  <c r="L39" i="26"/>
  <c r="K39" i="26"/>
  <c r="J39" i="26"/>
  <c r="I39" i="26"/>
  <c r="H39" i="26"/>
  <c r="G39" i="26"/>
  <c r="F39" i="26"/>
  <c r="E39" i="26"/>
  <c r="D39" i="26"/>
  <c r="O38" i="26"/>
  <c r="N38" i="26"/>
  <c r="M38" i="26"/>
  <c r="L38" i="26"/>
  <c r="K38" i="26"/>
  <c r="J38" i="26"/>
  <c r="I38" i="26"/>
  <c r="H38" i="26"/>
  <c r="G38" i="26"/>
  <c r="F38" i="26"/>
  <c r="E38" i="26"/>
  <c r="D38" i="26"/>
  <c r="O37" i="26"/>
  <c r="N37" i="26"/>
  <c r="M37" i="26"/>
  <c r="L37" i="26"/>
  <c r="K37" i="26"/>
  <c r="J37" i="26"/>
  <c r="I37" i="26"/>
  <c r="H37" i="26"/>
  <c r="G37" i="26"/>
  <c r="F37" i="26"/>
  <c r="E37" i="26"/>
  <c r="D37" i="26"/>
  <c r="O36" i="26"/>
  <c r="N36" i="26"/>
  <c r="M36" i="26"/>
  <c r="L36" i="26"/>
  <c r="K36" i="26"/>
  <c r="J36" i="26"/>
  <c r="I36" i="26"/>
  <c r="H36" i="26"/>
  <c r="G36" i="26"/>
  <c r="F36" i="26"/>
  <c r="E36" i="26"/>
  <c r="D36" i="26"/>
  <c r="O35" i="26"/>
  <c r="N35" i="26"/>
  <c r="M35" i="26"/>
  <c r="L35" i="26"/>
  <c r="K35" i="26"/>
  <c r="J35" i="26"/>
  <c r="I35" i="26"/>
  <c r="H35" i="26"/>
  <c r="G35" i="26"/>
  <c r="F35" i="26"/>
  <c r="E35" i="26"/>
  <c r="D35" i="26"/>
  <c r="O33" i="26"/>
  <c r="N33" i="26"/>
  <c r="M33" i="26"/>
  <c r="L33" i="26"/>
  <c r="K33" i="26"/>
  <c r="J33" i="26"/>
  <c r="I33" i="26"/>
  <c r="H33" i="26"/>
  <c r="G33" i="26"/>
  <c r="F33" i="26"/>
  <c r="E33" i="26"/>
  <c r="D33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O31" i="26"/>
  <c r="N31" i="26"/>
  <c r="M31" i="26"/>
  <c r="L31" i="26"/>
  <c r="K31" i="26"/>
  <c r="J31" i="26"/>
  <c r="I31" i="26"/>
  <c r="H31" i="26"/>
  <c r="G31" i="26"/>
  <c r="F31" i="26"/>
  <c r="E31" i="26"/>
  <c r="D31" i="26"/>
  <c r="O30" i="26"/>
  <c r="N30" i="26"/>
  <c r="M30" i="26"/>
  <c r="L30" i="26"/>
  <c r="K30" i="26"/>
  <c r="J30" i="26"/>
  <c r="I30" i="26"/>
  <c r="H30" i="26"/>
  <c r="G30" i="26"/>
  <c r="F30" i="26"/>
  <c r="E30" i="26"/>
  <c r="D30" i="26"/>
  <c r="O29" i="26"/>
  <c r="N29" i="26"/>
  <c r="M29" i="26"/>
  <c r="L29" i="26"/>
  <c r="K29" i="26"/>
  <c r="J29" i="26"/>
  <c r="I29" i="26"/>
  <c r="H29" i="26"/>
  <c r="G29" i="26"/>
  <c r="F29" i="26"/>
  <c r="E29" i="26"/>
  <c r="D29" i="26"/>
  <c r="O28" i="26"/>
  <c r="N28" i="26"/>
  <c r="M28" i="26"/>
  <c r="L28" i="26"/>
  <c r="K28" i="26"/>
  <c r="J28" i="26"/>
  <c r="I28" i="26"/>
  <c r="H28" i="26"/>
  <c r="G28" i="26"/>
  <c r="F28" i="26"/>
  <c r="E28" i="26"/>
  <c r="D28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O26" i="26"/>
  <c r="N26" i="26"/>
  <c r="M26" i="26"/>
  <c r="L26" i="26"/>
  <c r="K26" i="26"/>
  <c r="J26" i="26"/>
  <c r="I26" i="26"/>
  <c r="H26" i="26"/>
  <c r="G26" i="26"/>
  <c r="F26" i="26"/>
  <c r="E26" i="26"/>
  <c r="D26" i="26"/>
  <c r="O25" i="26"/>
  <c r="N25" i="26"/>
  <c r="M25" i="26"/>
  <c r="L25" i="26"/>
  <c r="K25" i="26"/>
  <c r="J25" i="26"/>
  <c r="I25" i="26"/>
  <c r="H25" i="26"/>
  <c r="G25" i="26"/>
  <c r="F25" i="26"/>
  <c r="E25" i="26"/>
  <c r="D24" i="26"/>
  <c r="O23" i="26"/>
  <c r="N23" i="26"/>
  <c r="M23" i="26"/>
  <c r="L23" i="26"/>
  <c r="K23" i="26"/>
  <c r="J23" i="26"/>
  <c r="I23" i="26"/>
  <c r="H23" i="26"/>
  <c r="G23" i="26"/>
  <c r="F23" i="26"/>
  <c r="E23" i="26"/>
  <c r="D23" i="26"/>
  <c r="O22" i="26"/>
  <c r="N22" i="26"/>
  <c r="M22" i="26"/>
  <c r="L22" i="26"/>
  <c r="K22" i="26"/>
  <c r="J22" i="26"/>
  <c r="I22" i="26"/>
  <c r="H22" i="26"/>
  <c r="G22" i="26"/>
  <c r="F22" i="26"/>
  <c r="E22" i="26"/>
  <c r="D22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O20" i="26"/>
  <c r="N20" i="26"/>
  <c r="M20" i="26"/>
  <c r="L20" i="26"/>
  <c r="K20" i="26"/>
  <c r="J20" i="26"/>
  <c r="I20" i="26"/>
  <c r="H20" i="26"/>
  <c r="G20" i="26"/>
  <c r="F20" i="26"/>
  <c r="E20" i="26"/>
  <c r="D20" i="26"/>
  <c r="O19" i="26"/>
  <c r="N19" i="26"/>
  <c r="M19" i="26"/>
  <c r="L19" i="26"/>
  <c r="K19" i="26"/>
  <c r="J19" i="26"/>
  <c r="I19" i="26"/>
  <c r="H19" i="26"/>
  <c r="G19" i="26"/>
  <c r="F19" i="26"/>
  <c r="E19" i="26"/>
  <c r="D19" i="26"/>
  <c r="O18" i="26"/>
  <c r="N18" i="26"/>
  <c r="M18" i="26"/>
  <c r="L18" i="26"/>
  <c r="K18" i="26"/>
  <c r="J18" i="26"/>
  <c r="I18" i="26"/>
  <c r="H18" i="26"/>
  <c r="G18" i="26"/>
  <c r="F18" i="26"/>
  <c r="E18" i="26"/>
  <c r="D18" i="26"/>
  <c r="C17" i="26"/>
  <c r="O16" i="26"/>
  <c r="N16" i="26"/>
  <c r="M16" i="26"/>
  <c r="L16" i="26"/>
  <c r="K16" i="26"/>
  <c r="J16" i="26"/>
  <c r="I16" i="26"/>
  <c r="H16" i="26"/>
  <c r="G16" i="26"/>
  <c r="F16" i="26"/>
  <c r="E16" i="26"/>
  <c r="D16" i="26"/>
  <c r="O15" i="26"/>
  <c r="N15" i="26"/>
  <c r="M15" i="26"/>
  <c r="L15" i="26"/>
  <c r="K15" i="26"/>
  <c r="J15" i="26"/>
  <c r="I15" i="26"/>
  <c r="H15" i="26"/>
  <c r="G15" i="26"/>
  <c r="F15" i="26"/>
  <c r="E15" i="26"/>
  <c r="D15" i="26"/>
  <c r="C14" i="26"/>
  <c r="G13" i="26" l="1"/>
  <c r="K13" i="26"/>
  <c r="O13" i="26"/>
  <c r="C14" i="41"/>
  <c r="H24" i="26"/>
  <c r="C395" i="41"/>
  <c r="C392" i="41" s="1"/>
  <c r="C326" i="41"/>
  <c r="D13" i="26"/>
  <c r="C27" i="41"/>
  <c r="C24" i="41" s="1"/>
  <c r="C236" i="41"/>
  <c r="C242" i="41"/>
  <c r="C273" i="41"/>
  <c r="C278" i="41"/>
  <c r="C296" i="41"/>
  <c r="C300" i="41"/>
  <c r="C323" i="41"/>
  <c r="C235" i="41"/>
  <c r="C239" i="41"/>
  <c r="C270" i="41"/>
  <c r="C277" i="41"/>
  <c r="C317" i="41"/>
  <c r="C217" i="41"/>
  <c r="C208" i="41" s="1"/>
  <c r="C237" i="41"/>
  <c r="C258" i="41"/>
  <c r="C257" i="41" s="1"/>
  <c r="C274" i="41"/>
  <c r="C281" i="41"/>
  <c r="C280" i="41" s="1"/>
  <c r="C297" i="41"/>
  <c r="C307" i="41"/>
  <c r="C238" i="41"/>
  <c r="C269" i="41"/>
  <c r="C276" i="41"/>
  <c r="C284" i="41"/>
  <c r="C298" i="41"/>
  <c r="C309" i="41"/>
  <c r="C153" i="26"/>
  <c r="C151" i="26"/>
  <c r="C52" i="26"/>
  <c r="C60" i="26"/>
  <c r="C64" i="26"/>
  <c r="C65" i="26"/>
  <c r="C67" i="26"/>
  <c r="L24" i="26"/>
  <c r="C76" i="26"/>
  <c r="C92" i="26"/>
  <c r="C108" i="26"/>
  <c r="C81" i="26"/>
  <c r="C36" i="26"/>
  <c r="C46" i="26"/>
  <c r="C112" i="26"/>
  <c r="K68" i="26"/>
  <c r="E24" i="26"/>
  <c r="I24" i="26"/>
  <c r="C31" i="26"/>
  <c r="C40" i="26"/>
  <c r="C44" i="26"/>
  <c r="C48" i="26"/>
  <c r="C49" i="26"/>
  <c r="C51" i="26"/>
  <c r="C80" i="26"/>
  <c r="C96" i="26"/>
  <c r="C100" i="26"/>
  <c r="C104" i="26"/>
  <c r="C106" i="26"/>
  <c r="C107" i="26"/>
  <c r="C19" i="26"/>
  <c r="C23" i="26"/>
  <c r="C56" i="26"/>
  <c r="C62" i="26"/>
  <c r="C72" i="26"/>
  <c r="C73" i="26"/>
  <c r="C75" i="26"/>
  <c r="O68" i="26"/>
  <c r="C29" i="26"/>
  <c r="C32" i="26"/>
  <c r="C33" i="26"/>
  <c r="C35" i="26"/>
  <c r="C70" i="26"/>
  <c r="C84" i="26"/>
  <c r="C88" i="26"/>
  <c r="C90" i="26"/>
  <c r="C91" i="26"/>
  <c r="C113" i="26"/>
  <c r="I126" i="26"/>
  <c r="M24" i="26"/>
  <c r="C27" i="26"/>
  <c r="C30" i="26"/>
  <c r="C42" i="26"/>
  <c r="C45" i="26"/>
  <c r="C47" i="26"/>
  <c r="C58" i="26"/>
  <c r="C61" i="26"/>
  <c r="C63" i="26"/>
  <c r="C69" i="26"/>
  <c r="H68" i="26"/>
  <c r="L68" i="26"/>
  <c r="C71" i="26"/>
  <c r="C82" i="26"/>
  <c r="C86" i="26"/>
  <c r="C87" i="26"/>
  <c r="C93" i="26"/>
  <c r="C101" i="26"/>
  <c r="C102" i="26"/>
  <c r="C103" i="26"/>
  <c r="C109" i="26"/>
  <c r="C114" i="26"/>
  <c r="O116" i="26"/>
  <c r="C136" i="26"/>
  <c r="C289" i="41" s="1"/>
  <c r="F13" i="26"/>
  <c r="N13" i="26"/>
  <c r="F24" i="26"/>
  <c r="N24" i="26"/>
  <c r="M68" i="26"/>
  <c r="H13" i="26"/>
  <c r="L13" i="26"/>
  <c r="C21" i="26"/>
  <c r="C25" i="26"/>
  <c r="G24" i="26"/>
  <c r="K24" i="26"/>
  <c r="O24" i="26"/>
  <c r="C34" i="26"/>
  <c r="C37" i="26"/>
  <c r="C39" i="26"/>
  <c r="C50" i="26"/>
  <c r="C53" i="26"/>
  <c r="C55" i="26"/>
  <c r="C66" i="26"/>
  <c r="F68" i="26"/>
  <c r="J68" i="26"/>
  <c r="N68" i="26"/>
  <c r="C74" i="26"/>
  <c r="C77" i="26"/>
  <c r="C79" i="26"/>
  <c r="C85" i="26"/>
  <c r="C94" i="26"/>
  <c r="C95" i="26"/>
  <c r="C111" i="26"/>
  <c r="H126" i="26"/>
  <c r="J13" i="26"/>
  <c r="J24" i="26"/>
  <c r="I68" i="26"/>
  <c r="C15" i="26"/>
  <c r="I13" i="26"/>
  <c r="M13" i="26"/>
  <c r="C18" i="26"/>
  <c r="C20" i="26"/>
  <c r="C22" i="26"/>
  <c r="C26" i="26"/>
  <c r="C28" i="26"/>
  <c r="C38" i="26"/>
  <c r="C41" i="26"/>
  <c r="C43" i="26"/>
  <c r="C54" i="26"/>
  <c r="C57" i="26"/>
  <c r="C59" i="26"/>
  <c r="C78" i="26"/>
  <c r="C83" i="26"/>
  <c r="C89" i="26"/>
  <c r="C97" i="26"/>
  <c r="C98" i="26"/>
  <c r="C99" i="26"/>
  <c r="C105" i="26"/>
  <c r="C110" i="26"/>
  <c r="C115" i="26"/>
  <c r="G126" i="26"/>
  <c r="F126" i="26"/>
  <c r="C16" i="26"/>
  <c r="C118" i="26"/>
  <c r="C225" i="41" s="1"/>
  <c r="C224" i="41" s="1"/>
  <c r="D68" i="26"/>
  <c r="E13" i="26"/>
  <c r="E68" i="26"/>
  <c r="B59" i="12"/>
  <c r="B92" i="12"/>
  <c r="B133" i="12"/>
  <c r="B45" i="12"/>
  <c r="B34" i="12"/>
  <c r="B21" i="12"/>
  <c r="B52" i="12"/>
  <c r="B64" i="12"/>
  <c r="K180" i="26" l="1"/>
  <c r="C316" i="41"/>
  <c r="C275" i="41"/>
  <c r="C268" i="41"/>
  <c r="C292" i="41"/>
  <c r="C283" i="41"/>
  <c r="C301" i="41"/>
  <c r="C234" i="41"/>
  <c r="G180" i="26"/>
  <c r="C396" i="41"/>
  <c r="C348" i="41"/>
  <c r="O180" i="26"/>
  <c r="C80" i="41"/>
  <c r="C146" i="41"/>
  <c r="C109" i="41"/>
  <c r="C148" i="41"/>
  <c r="C128" i="41"/>
  <c r="C130" i="41"/>
  <c r="C192" i="41"/>
  <c r="C106" i="41"/>
  <c r="C45" i="41"/>
  <c r="C126" i="41"/>
  <c r="C116" i="41"/>
  <c r="C72" i="41"/>
  <c r="L180" i="26"/>
  <c r="C175" i="41"/>
  <c r="C145" i="41"/>
  <c r="C58" i="41"/>
  <c r="C62" i="41"/>
  <c r="C179" i="41"/>
  <c r="C74" i="41"/>
  <c r="C107" i="41"/>
  <c r="C168" i="41"/>
  <c r="C54" i="41"/>
  <c r="C164" i="41"/>
  <c r="C131" i="41"/>
  <c r="C89" i="41"/>
  <c r="C44" i="41"/>
  <c r="C79" i="41"/>
  <c r="C63" i="41"/>
  <c r="C182" i="41"/>
  <c r="C135" i="41"/>
  <c r="C68" i="41"/>
  <c r="C18" i="41"/>
  <c r="C167" i="41"/>
  <c r="C77" i="41"/>
  <c r="C163" i="41"/>
  <c r="C105" i="41"/>
  <c r="C196" i="41"/>
  <c r="C143" i="41"/>
  <c r="C124" i="41"/>
  <c r="C49" i="41"/>
  <c r="C48" i="41" s="1"/>
  <c r="C90" i="41"/>
  <c r="C138" i="41"/>
  <c r="C180" i="41"/>
  <c r="C150" i="41"/>
  <c r="C103" i="41"/>
  <c r="C71" i="41"/>
  <c r="C41" i="41"/>
  <c r="C17" i="41"/>
  <c r="C13" i="41" s="1"/>
  <c r="C144" i="41"/>
  <c r="C100" i="41"/>
  <c r="C69" i="41"/>
  <c r="C205" i="41"/>
  <c r="C172" i="41"/>
  <c r="C140" i="41"/>
  <c r="C120" i="41"/>
  <c r="C84" i="41"/>
  <c r="C55" i="41"/>
  <c r="C160" i="41"/>
  <c r="C121" i="41"/>
  <c r="C57" i="41"/>
  <c r="C123" i="41"/>
  <c r="C40" i="41"/>
  <c r="C171" i="41"/>
  <c r="C88" i="41"/>
  <c r="C59" i="41"/>
  <c r="C194" i="41"/>
  <c r="C186" i="41"/>
  <c r="C117" i="41"/>
  <c r="C95" i="41"/>
  <c r="C206" i="41"/>
  <c r="C132" i="41"/>
  <c r="C176" i="41"/>
  <c r="C101" i="41"/>
  <c r="C81" i="41"/>
  <c r="C114" i="41"/>
  <c r="D180" i="26"/>
  <c r="C170" i="41"/>
  <c r="C142" i="41"/>
  <c r="C99" i="41"/>
  <c r="C56" i="41"/>
  <c r="C38" i="41"/>
  <c r="C34" i="41" s="1"/>
  <c r="C193" i="41"/>
  <c r="C134" i="41"/>
  <c r="C96" i="41"/>
  <c r="C64" i="41"/>
  <c r="C53" i="41"/>
  <c r="F180" i="26"/>
  <c r="C187" i="41"/>
  <c r="C162" i="41"/>
  <c r="C122" i="41"/>
  <c r="C113" i="41"/>
  <c r="C82" i="41"/>
  <c r="C154" i="41"/>
  <c r="C66" i="41"/>
  <c r="C112" i="41"/>
  <c r="C183" i="41"/>
  <c r="C166" i="41"/>
  <c r="C87" i="41"/>
  <c r="C83" i="41"/>
  <c r="C161" i="41"/>
  <c r="C115" i="41"/>
  <c r="E180" i="26"/>
  <c r="H180" i="26"/>
  <c r="N180" i="26"/>
  <c r="C116" i="26"/>
  <c r="M180" i="26"/>
  <c r="C126" i="26"/>
  <c r="I180" i="26"/>
  <c r="J180" i="26"/>
  <c r="C24" i="26"/>
  <c r="C13" i="26"/>
  <c r="C12" i="41" s="1"/>
  <c r="C68" i="26"/>
  <c r="B95" i="12"/>
  <c r="B65" i="12"/>
  <c r="B63" i="12"/>
  <c r="C104" i="41" l="1"/>
  <c r="C85" i="41"/>
  <c r="C65" i="41"/>
  <c r="C191" i="41"/>
  <c r="C169" i="41"/>
  <c r="C93" i="41"/>
  <c r="C207" i="41"/>
  <c r="C129" i="41"/>
  <c r="C108" i="41"/>
  <c r="C118" i="41"/>
  <c r="C98" i="41"/>
  <c r="C119" i="41"/>
  <c r="C61" i="41"/>
  <c r="C51" i="41"/>
  <c r="B23" i="11"/>
  <c r="C267" i="41"/>
  <c r="B24" i="11"/>
  <c r="C52" i="41"/>
  <c r="C39" i="41"/>
  <c r="C159" i="41"/>
  <c r="C139" i="41"/>
  <c r="C197" i="41"/>
  <c r="C149" i="41"/>
  <c r="C75" i="41"/>
  <c r="C177" i="41"/>
  <c r="C180" i="26"/>
  <c r="C12" i="26"/>
  <c r="B124" i="12"/>
  <c r="C11" i="41" l="1"/>
  <c r="B22" i="11"/>
  <c r="C446" i="41"/>
  <c r="B42" i="12"/>
  <c r="B152" i="12" l="1"/>
  <c r="B147" i="12"/>
  <c r="B143" i="12"/>
  <c r="B140" i="12"/>
  <c r="B135" i="12"/>
  <c r="B130" i="12"/>
  <c r="B127" i="12"/>
  <c r="B125" i="12"/>
  <c r="B118" i="12"/>
  <c r="B114" i="12"/>
  <c r="B107" i="12"/>
  <c r="B100" i="12"/>
  <c r="B97" i="12"/>
  <c r="B94" i="12"/>
  <c r="B84" i="12"/>
  <c r="B77" i="12"/>
  <c r="B72" i="12"/>
  <c r="B66" i="12"/>
  <c r="B58" i="12"/>
  <c r="B51" i="12"/>
  <c r="B44" i="12"/>
  <c r="B39" i="12"/>
  <c r="B35" i="12"/>
  <c r="B32" i="12"/>
  <c r="B30" i="12"/>
  <c r="B20" i="12"/>
  <c r="B15" i="12"/>
  <c r="B12" i="12"/>
  <c r="B139" i="12" l="1"/>
  <c r="B96" i="12"/>
  <c r="B11" i="12"/>
  <c r="B50" i="12"/>
  <c r="B154" i="12" l="1"/>
  <c r="M19" i="13" l="1"/>
  <c r="C25" i="15" l="1"/>
  <c r="L47" i="13" l="1"/>
  <c r="K47" i="13"/>
  <c r="J47" i="13"/>
  <c r="I47" i="13"/>
  <c r="H47" i="13"/>
  <c r="G47" i="13"/>
  <c r="F47" i="13"/>
  <c r="E47" i="13"/>
  <c r="D47" i="13"/>
  <c r="C47" i="13"/>
  <c r="M46" i="13"/>
  <c r="M45" i="13"/>
  <c r="M44" i="13"/>
  <c r="M43" i="13"/>
  <c r="M42" i="13"/>
  <c r="M41" i="13"/>
  <c r="M40" i="13"/>
  <c r="M39" i="13"/>
  <c r="M38" i="13"/>
  <c r="M37" i="13"/>
  <c r="M36" i="13"/>
  <c r="M35" i="13"/>
  <c r="M34" i="13"/>
  <c r="M33" i="13"/>
  <c r="M32" i="13"/>
  <c r="M31" i="13"/>
  <c r="M30" i="13"/>
  <c r="M28" i="13"/>
  <c r="M29" i="13"/>
  <c r="M20" i="13"/>
  <c r="M27" i="13"/>
  <c r="M26" i="13"/>
  <c r="M25" i="13"/>
  <c r="M24" i="13"/>
  <c r="M23" i="13"/>
  <c r="M22" i="13"/>
  <c r="M21" i="13"/>
  <c r="M18" i="13"/>
  <c r="M17" i="13"/>
  <c r="M16" i="13"/>
  <c r="M15" i="13"/>
  <c r="M14" i="13"/>
  <c r="M13" i="13"/>
  <c r="M12" i="13"/>
  <c r="M11" i="13"/>
  <c r="M10" i="13"/>
  <c r="M9" i="13"/>
  <c r="M47" i="13" l="1"/>
</calcChain>
</file>

<file path=xl/sharedStrings.xml><?xml version="1.0" encoding="utf-8"?>
<sst xmlns="http://schemas.openxmlformats.org/spreadsheetml/2006/main" count="2765" uniqueCount="1511">
  <si>
    <t>C.O.G.</t>
  </si>
  <si>
    <t>Capítulo / Concepto</t>
  </si>
  <si>
    <t>MATERIALES Y SUMINISTROS</t>
  </si>
  <si>
    <t>2.1.1</t>
  </si>
  <si>
    <t>MATERIALES, ÚTILES Y EQUIPOS MENORES DE OFICINA</t>
  </si>
  <si>
    <t>2.1.2</t>
  </si>
  <si>
    <t>MATERIALES Y ÚTILES DE IMPRESIÓN Y REPRODUCCIÓN</t>
  </si>
  <si>
    <t>2.1.3</t>
  </si>
  <si>
    <t>MATERIAL ESTADÍSTICO Y GEOGRÁFICO</t>
  </si>
  <si>
    <t>2.1.4</t>
  </si>
  <si>
    <t>MATERIALES,ÚTILES Y EQUIPOS MENORES DE TECNOLOGÍAS DE LA INFORMACIÓN Y COMUNICACIONES</t>
  </si>
  <si>
    <t>2.1.5</t>
  </si>
  <si>
    <t>MATERIAL IMPRESO E INFORMACIÓN DIGITAL</t>
  </si>
  <si>
    <t>2.1.6</t>
  </si>
  <si>
    <t>MATERIAL DE LIMPIEZA</t>
  </si>
  <si>
    <t>2.1.7</t>
  </si>
  <si>
    <t>MATERIALES Y ÚTILES DE ENSEÑANZA</t>
  </si>
  <si>
    <t>2.1.8</t>
  </si>
  <si>
    <t>2.2.1</t>
  </si>
  <si>
    <t>PRODUCTOS ALIMENTICIOS PARA PERSONAS</t>
  </si>
  <si>
    <t>2.2.2</t>
  </si>
  <si>
    <t>PRODUCTOS ALIMENTICIOS PARA ANIMALES</t>
  </si>
  <si>
    <t>2.2.3</t>
  </si>
  <si>
    <t>UTENSILIOS PARA EL SERVICIO DE ALIMENTACIÓN</t>
  </si>
  <si>
    <t>2.3.1</t>
  </si>
  <si>
    <t>PRODUCTOS ALIMENTICIOS, AGROPECUARIOS Y FORESTALES ADQUIRIDOS COMO MATERIA PRIMA</t>
  </si>
  <si>
    <t>2.3.3</t>
  </si>
  <si>
    <t>PRODUCTOS DE PAPEL, CARTÓN E IMPRESOS ADQUIRIDOS COMO MATERIA PRIMA</t>
  </si>
  <si>
    <t>2.3.4</t>
  </si>
  <si>
    <t>COMBUSTIBLES, LUBRICANTES, ADITIVOS,CARBÓN Y SUS DERIVADOS ADQUIRIDOS COMO MATERIA PRIMA</t>
  </si>
  <si>
    <t>2.3.6</t>
  </si>
  <si>
    <t>PRODUCTOS METÁLICOS Y A BASE DE MINERALES NO METÁLICOS ADQUIRIDOS COMO MATERIA PRIMA</t>
  </si>
  <si>
    <t>2.3.7</t>
  </si>
  <si>
    <t>PRODUCTOS DE CUERO, PIEL, PLÁSTICO Y HULE ADQUIRIDOS COMO MATERIA PRIMA</t>
  </si>
  <si>
    <t>2.3.9</t>
  </si>
  <si>
    <t>OTROS PRODUCTOS ADQUIRIDOS COMO MATERIA PRIMA</t>
  </si>
  <si>
    <t>2.4.2</t>
  </si>
  <si>
    <t>CEMENTO Y PRODUCTOS DE CONCRETO</t>
  </si>
  <si>
    <t>2.4.4</t>
  </si>
  <si>
    <t>MADERA Y PRODUCTOS DE MADERA</t>
  </si>
  <si>
    <t>2.4.5</t>
  </si>
  <si>
    <t>VIDRIO Y PRODUCTOS DE VIDRIO</t>
  </si>
  <si>
    <t>2.4.6</t>
  </si>
  <si>
    <t>MATERIAL ELÉCTRICO Y ELECTRÓNICO</t>
  </si>
  <si>
    <t>2.4.7</t>
  </si>
  <si>
    <t>ARTÍCULOS METÁLICOS PARA LA CONSTRUCCIÓN</t>
  </si>
  <si>
    <t>2.4.8</t>
  </si>
  <si>
    <t>MATERIALES COMPLEMENTARIOS</t>
  </si>
  <si>
    <t>2.4.9</t>
  </si>
  <si>
    <t xml:space="preserve">OTROS MATERIALES Y ARTÍCULOS DE </t>
  </si>
  <si>
    <t>2.5.2</t>
  </si>
  <si>
    <t>FERTILIZANTES, PESTICIDAS Y OTROS AGROQUÍMICOS</t>
  </si>
  <si>
    <t>2.5.3</t>
  </si>
  <si>
    <t>MEDICINAS Y PRODUCTOS FARMACÉUTICOS</t>
  </si>
  <si>
    <t>2.5.4</t>
  </si>
  <si>
    <t>MATERIALES, ACCESORIOS Y SUMINISTROS MÉDICOS</t>
  </si>
  <si>
    <t>2.5.5</t>
  </si>
  <si>
    <t>MATERIALES, ACCESORIOS Y SUMINISTROS DE LABORATORIO</t>
  </si>
  <si>
    <t>2.6.1.1</t>
  </si>
  <si>
    <t>COMBUSTIBLES</t>
  </si>
  <si>
    <t>2.6.1.2</t>
  </si>
  <si>
    <t>LUBRICANTES Y ADITIVOS</t>
  </si>
  <si>
    <t>2.7.1</t>
  </si>
  <si>
    <t>VESTUARIO Y UNIFORMES</t>
  </si>
  <si>
    <t>2.7.2</t>
  </si>
  <si>
    <t>PRENDAS DE SEGURIDAD Y PROTECCIÓN PERSONAL</t>
  </si>
  <si>
    <t>2.7.3</t>
  </si>
  <si>
    <t>ARTÍCULOS DEPORTIVOS</t>
  </si>
  <si>
    <t>2.7.5</t>
  </si>
  <si>
    <t>BLANCOS Y OTROS PRODUCTOS TEXTILES,EXCEPTO PRENDAS DE VESTIR</t>
  </si>
  <si>
    <t>2.8.1</t>
  </si>
  <si>
    <t>SUSTANCIAS Y MATERIALES EXPLOSIVOS</t>
  </si>
  <si>
    <t>2.8.2</t>
  </si>
  <si>
    <t>MATERIALES DE SEGURIDAD PÚBLICA</t>
  </si>
  <si>
    <t>2.8.3</t>
  </si>
  <si>
    <t>PRENDAS DE PROTECCIÓN PARA SEGURIDAD PÚBLICA</t>
  </si>
  <si>
    <t>2.9.1</t>
  </si>
  <si>
    <t>HERRAMIENTAS MENORES</t>
  </si>
  <si>
    <t>2.9.4</t>
  </si>
  <si>
    <t>REFACCIONES Y ACCESORIOS MENORES DE EQUIPO DE CÓMPUTO Y TECNOLOGÍAS DE LA INFORMACIÓN</t>
  </si>
  <si>
    <t>2.9.5</t>
  </si>
  <si>
    <t>REFACCIONES Y ACCESORIOS MENORES DE EQUIPO E INSTRUMENTAL MÉDICO Y DE LABORATORIO</t>
  </si>
  <si>
    <t>2.9.6</t>
  </si>
  <si>
    <t>REFACCIONES Y ACCESORIOS MENORES DE EQUIPO DE TRANSPORTE</t>
  </si>
  <si>
    <t>2.9.7</t>
  </si>
  <si>
    <t>REFACCIONES Y ACCESORIOS MENORES DE EQUIPO DE DEFENSA Y SEGURIDAD</t>
  </si>
  <si>
    <t>2.9.8</t>
  </si>
  <si>
    <t>REFACCIONES Y ACCESORIOS MENORES DE MAQUINARIA Y OTROS EQUIPOS</t>
  </si>
  <si>
    <t>2.9.9</t>
  </si>
  <si>
    <t>REFACCIONES Y ACCESORIOS MENORES OTROS BIENES MUEBLES</t>
  </si>
  <si>
    <t>SERVICIOS GENERALES</t>
  </si>
  <si>
    <t>3.1.1</t>
  </si>
  <si>
    <t>ENERGÍA ELÉCTRICA</t>
  </si>
  <si>
    <t>3.1.2</t>
  </si>
  <si>
    <t>GAS</t>
  </si>
  <si>
    <t>3.1.3</t>
  </si>
  <si>
    <t>AGUA</t>
  </si>
  <si>
    <t>3.1.4</t>
  </si>
  <si>
    <t>TELEFONÍA TRADICIONAL</t>
  </si>
  <si>
    <t>3.1.5</t>
  </si>
  <si>
    <t>TELEFONÍA CELULAR</t>
  </si>
  <si>
    <t>3.1.7</t>
  </si>
  <si>
    <t>SERVICIOS DE ACCESO DE INTERNET, REDES Y PROCESAMIENTO DE INFORMACIÓN</t>
  </si>
  <si>
    <t>3.1.9</t>
  </si>
  <si>
    <t>SERVICIOS INTEGRALES Y OTROS SERVICIOS</t>
  </si>
  <si>
    <t>3.2.1</t>
  </si>
  <si>
    <t>ARRENDAMIENTO DE TERRENOS</t>
  </si>
  <si>
    <t>3.2.2</t>
  </si>
  <si>
    <t>ARRENDAMIENTO DE EDIFICIOS</t>
  </si>
  <si>
    <t>3.2.3</t>
  </si>
  <si>
    <t>ARRENDAMIENTO DE MOBILIARIO Y EQUIPO DE ADMINISTRACIÓN, EDUCACIONAL Y RECREATIVO</t>
  </si>
  <si>
    <t>3.2.5</t>
  </si>
  <si>
    <t>ARRENDAMIENTO DE EQUIPO DE TRANSPORTE</t>
  </si>
  <si>
    <t>3.2.6</t>
  </si>
  <si>
    <t>ARRENDAMIENTO DE MAQUINARIA, OTROS EQUIPOS Y HERRAMIENTAS</t>
  </si>
  <si>
    <t>3.2.9</t>
  </si>
  <si>
    <t>OTROS ARRENDAMIENTOS</t>
  </si>
  <si>
    <t>3.3.1</t>
  </si>
  <si>
    <t>SERVICIOS LEGALES, DE CONTABILIDAD,AUDITORÍA Y RELACIONADOS</t>
  </si>
  <si>
    <t>3.3.3</t>
  </si>
  <si>
    <t>SERVICIOS DE CONSULTORÍA ADMINISTRATIVA,PROCESOS, TÉCNICA Y EN TECNOLOGÍAS DE LA INFORMACIÓN</t>
  </si>
  <si>
    <t>3.3.4</t>
  </si>
  <si>
    <t>SERVICIOS DE CAPACITACIÓN</t>
  </si>
  <si>
    <t>3.3.5</t>
  </si>
  <si>
    <t>SERVICIOS DE INVESTIGACIÓN CIENTÍFICA Y DESARROLLO</t>
  </si>
  <si>
    <t>3.3.6</t>
  </si>
  <si>
    <t>SERVICIOS DE APOYO ADMINISTRATIVO,TRADUCCIÓN, FOTOCOPIADO E IMPRESIÓN</t>
  </si>
  <si>
    <t>3.3.7</t>
  </si>
  <si>
    <t>SERVICIOS DE PROTECCIÓN Y SEGURIDAD</t>
  </si>
  <si>
    <t>3.3.9</t>
  </si>
  <si>
    <t>SERVICIOS PROFESIONALES, CIENTÍFICOS Y TÉCNICOS INTEGRALES</t>
  </si>
  <si>
    <t>3.4.1</t>
  </si>
  <si>
    <t>SERVICIOS FINANCIEROS Y BANCARIOS</t>
  </si>
  <si>
    <t>3.4.5</t>
  </si>
  <si>
    <t>SEGUROS DE BIENES PATRIMONIALES</t>
  </si>
  <si>
    <t>3.5.1</t>
  </si>
  <si>
    <t>CONSERVACIÓN Y MANTENIMIENTO MENOR DE INMUEBLES</t>
  </si>
  <si>
    <t>3.5.2</t>
  </si>
  <si>
    <t>INSTALACIÓN, REPARACIÓN Y MANTENIMIENTO DE MOBILIARIO Y EQUIPO DE ADMÓN., EDUCACIONAL Y RECR</t>
  </si>
  <si>
    <t>3.5.3</t>
  </si>
  <si>
    <t>INSTALACIÓN, REPARACIÓN Y MANTENIMIENTO DE EQUIPO DE CÓMPUTO Y TECNOLOGÍAS DE LA INFORMACIÓN</t>
  </si>
  <si>
    <t>3.5.4</t>
  </si>
  <si>
    <t>INSTALACIÓN, REPARACIÓN Y MANTENIMIENTO DE EQUIPO E INSTRUMENTAL MÉDICO Y DE LABORATORIO</t>
  </si>
  <si>
    <t>3.5.5</t>
  </si>
  <si>
    <t>REPARACIÓN Y MANTENIMIENTO DE EQUIPO DE TRANSPORTE</t>
  </si>
  <si>
    <t>3.5.7</t>
  </si>
  <si>
    <t>INSTALACIÓN, REPARACIÓN Y MANTENIMIENTO DE MAQUINARIA, OTROS EQUIPOS Y HERRAMIENTA</t>
  </si>
  <si>
    <t>3.5.8</t>
  </si>
  <si>
    <t>SERVICIOS DE LIMPIEZA Y MANEJO DE DESECHOS</t>
  </si>
  <si>
    <t>3.5.9</t>
  </si>
  <si>
    <t>SERVICIOS DE JARDINERÍA Y FUMIGACIÓN</t>
  </si>
  <si>
    <t>3.6.1</t>
  </si>
  <si>
    <t>DIFUSIÓN POR RADIO, TELEVISIÓN Y OTROS MEDIOS DE MENSAJES SOBRE PROGRAM. Y ACTIVID. GUBERNAMENTALES</t>
  </si>
  <si>
    <t>3.6.2</t>
  </si>
  <si>
    <t>DIFUSIÓN POR RADIO, TELEVISIÓN Y OTROS MEDIOS DE MENSAJES COMER. PARA PROMO. LA VNTA DE BIE. O SERV</t>
  </si>
  <si>
    <t>3.6.3</t>
  </si>
  <si>
    <t>SERVICIOS DE CREATIVIDAD, PREPRODUCCIÓN Y PRODUCCIÓN DE PUBLICIDAD, EXCEPTO INTERNET</t>
  </si>
  <si>
    <t>3.6.6</t>
  </si>
  <si>
    <t>SERVICIO DE CREACIÓN Y DIFUSIÓN DE CONTENIDO EXCLUSIVAMENTE A TRAVÉS DE INTERNET</t>
  </si>
  <si>
    <t>3.6.9</t>
  </si>
  <si>
    <t>OTROS SERVICIOS DE INFORMACIÓN</t>
  </si>
  <si>
    <t>3.7.1.1</t>
  </si>
  <si>
    <t>PASAJES AÉREOS NACIONALES</t>
  </si>
  <si>
    <t>3.7.1.2</t>
  </si>
  <si>
    <t>PASAJES AÉREOS INTERNACIONALES</t>
  </si>
  <si>
    <t>3.7.2.1</t>
  </si>
  <si>
    <t>PASAJES TERRESTRES NACIONALES</t>
  </si>
  <si>
    <t>3.7.2.2</t>
  </si>
  <si>
    <t>PASAJES TERRESTRES INTERNACIONALES</t>
  </si>
  <si>
    <t>3.7.5</t>
  </si>
  <si>
    <t>VIÁTICOS EN EL PAÍS</t>
  </si>
  <si>
    <t>3.7.6</t>
  </si>
  <si>
    <t>VIÁTICOS EN EL EXTRANJERO</t>
  </si>
  <si>
    <t>3.8.1</t>
  </si>
  <si>
    <t>GASTOS DE CEREMONIAL</t>
  </si>
  <si>
    <t>3.8.2</t>
  </si>
  <si>
    <t>GASTOS DE ORDEN SOCIAL Y CULTURAL</t>
  </si>
  <si>
    <t>3.8.3</t>
  </si>
  <si>
    <t>CONGRESOS Y CONVENCIONES</t>
  </si>
  <si>
    <t>3.8.5</t>
  </si>
  <si>
    <t>GASTOS DE REPRESENTACIÓN</t>
  </si>
  <si>
    <t>3.9.8</t>
  </si>
  <si>
    <t>IMPUESTO SOBRE NÓMINAS Y OTROS QUE SE DERIVEN DE UNA RELACIÓN LABORAL</t>
  </si>
  <si>
    <t>3.9.9</t>
  </si>
  <si>
    <t>OTROS SERVICIOS GENERALES</t>
  </si>
  <si>
    <t>TRANSFERENCIAS, ASIGNACIONES, SUBSIDIOS Y OTRAS AYUDAS AL SECTOR PÚBLICO</t>
  </si>
  <si>
    <t>4.1.5</t>
  </si>
  <si>
    <t>TRANSFERENCIAS INTERNAS OTORGADAS A ENTIDADES PARAESTATALES NO EMPRESARIALES Y NO FINANCIERAS</t>
  </si>
  <si>
    <t>4.3.1</t>
  </si>
  <si>
    <t>SUBSIDIOS A LA PRODUCCIÓN</t>
  </si>
  <si>
    <t>4.4.1</t>
  </si>
  <si>
    <t>AYUDAS SOCIALES A PERSONAS</t>
  </si>
  <si>
    <t>4.4.2</t>
  </si>
  <si>
    <t>BECAS Y OTRAS AYUDAS PARA PROGRAMAS DE CAPACITACIÓN</t>
  </si>
  <si>
    <t>4.4.3</t>
  </si>
  <si>
    <t>AYUDAS SOCIALES A INSTITUCIONES DE ENSEÑANZA</t>
  </si>
  <si>
    <t>4.4.4</t>
  </si>
  <si>
    <t>AYUDAS SOCIALES A ACTIVIDADES CIENTÍFICAS O ACADÉMICAS</t>
  </si>
  <si>
    <t>4.4.5</t>
  </si>
  <si>
    <t>AYUDAS SOCIALES A INSTITUCIONES SIN FINES DE LUCRO</t>
  </si>
  <si>
    <t>4.4.8</t>
  </si>
  <si>
    <t>AYUDAS POR DESASTRES NATURALES Y OTROS SINIESTROS</t>
  </si>
  <si>
    <t>4.8.1</t>
  </si>
  <si>
    <t>DONATIVOS A INSTITUCIONES SIN FINES DE LUCRO</t>
  </si>
  <si>
    <t>BIENES MUEBLES, INMUEBLES E INTANGIBLES</t>
  </si>
  <si>
    <t>5.1.1</t>
  </si>
  <si>
    <t>MUEBLES DE OFICINA Y ESTANTERÍA</t>
  </si>
  <si>
    <t>5.1.2</t>
  </si>
  <si>
    <t>MUEBLES, EXCEPTO DE OFICINA Y ESTANTERÍA</t>
  </si>
  <si>
    <t>5.1.5</t>
  </si>
  <si>
    <t>EQUIPO DE CÓMPUTO Y DE TECNOLOGÍAS DE LA INFORMACIÓN</t>
  </si>
  <si>
    <t>5.1.9</t>
  </si>
  <si>
    <t>OTROS MOBILIARIOS Y EQUIPOS DE ADMINISTRACIÓN</t>
  </si>
  <si>
    <t>5.2.1</t>
  </si>
  <si>
    <t>EQUIPOS Y APARATOS AUDIOVISUALES</t>
  </si>
  <si>
    <t>5.2.2</t>
  </si>
  <si>
    <t>APARATOS DEPORTIVOS</t>
  </si>
  <si>
    <t>5.2.3</t>
  </si>
  <si>
    <t>CÁMARAS FOTOGRÁFICAS Y DE VIDEO</t>
  </si>
  <si>
    <t>5.3.1</t>
  </si>
  <si>
    <t>EQUIPO MÉDICO Y DE LABORATORIO</t>
  </si>
  <si>
    <t>5.4.1</t>
  </si>
  <si>
    <t>VEHÍCULOS Y EQUIPO TERRESTRE</t>
  </si>
  <si>
    <t>5.4.9</t>
  </si>
  <si>
    <t>OTROS EQUIPOS DE TRANSPORTE</t>
  </si>
  <si>
    <t>5.6.4</t>
  </si>
  <si>
    <t>SISTEMAS DE AIRE ACONDICIONADO, CALEFACCIÓN Y DE REFRIGERACIÓN INDUSTRIAL Y COMERCIAL</t>
  </si>
  <si>
    <t>5.6.5</t>
  </si>
  <si>
    <t>EQUIPO DE COMUNICACIÓN Y TELECOMUNICACIÓN</t>
  </si>
  <si>
    <t>5.6.6</t>
  </si>
  <si>
    <t>EQUIPOS DE GENERACIÓN ELÉCTRICA,APARATOS Y ACCESORIOS ELÉCTRICOS</t>
  </si>
  <si>
    <t>5.6.7</t>
  </si>
  <si>
    <t>HERRAMIENTAS Y MÁQUINAS-HERRAMIENTA</t>
  </si>
  <si>
    <t>5.6.9</t>
  </si>
  <si>
    <t>OTROS EQUIPOS</t>
  </si>
  <si>
    <t>5.7.6</t>
  </si>
  <si>
    <t>EQUINOS</t>
  </si>
  <si>
    <t>5.7.8</t>
  </si>
  <si>
    <t>ÁRBOLES Y PLANTAS</t>
  </si>
  <si>
    <t>5.9.1</t>
  </si>
  <si>
    <t>SOFTWARE</t>
  </si>
  <si>
    <t>5.9.7</t>
  </si>
  <si>
    <t>LICENCIAS INFORMÁTICAS E INTELECTUALES</t>
  </si>
  <si>
    <t>SERVICIOS PERSONALES</t>
  </si>
  <si>
    <t>1.1.1</t>
  </si>
  <si>
    <t>DIETAS</t>
  </si>
  <si>
    <t>1.1.3.1</t>
  </si>
  <si>
    <t>SUELDOS BASE AL PERSONAL DE BASE</t>
  </si>
  <si>
    <t>1.1.3.2</t>
  </si>
  <si>
    <t>SUELDOS BASE AL PERSONAL DE CONFIANZA</t>
  </si>
  <si>
    <t>1.3.2.2</t>
  </si>
  <si>
    <t>GRATIFICACIÓN DE FIN DE AÑO</t>
  </si>
  <si>
    <t>1.4.4</t>
  </si>
  <si>
    <t>APORTACIONES PARA SEGUROS</t>
  </si>
  <si>
    <t>1.5.1</t>
  </si>
  <si>
    <t>CUOTAS PARA EL FONDO DE AHORRO Y FONDO DE TRABAJO</t>
  </si>
  <si>
    <t>1.5.2</t>
  </si>
  <si>
    <t>INDEMNIZACIONES</t>
  </si>
  <si>
    <t>1.5.5</t>
  </si>
  <si>
    <t>APOYOS A LA CAPACITACIÓN DE LOS SERVIDORES PÚBLICOS</t>
  </si>
  <si>
    <t>1.5.9</t>
  </si>
  <si>
    <t>OTRAS PRESTACIONES SOCIALES Y ECONÓMICAS</t>
  </si>
  <si>
    <t>1.7.1</t>
  </si>
  <si>
    <t>ESTÍMULOS</t>
  </si>
  <si>
    <t>ENERO</t>
  </si>
  <si>
    <t>FEBRERO</t>
  </si>
  <si>
    <t>MARZO</t>
  </si>
  <si>
    <t xml:space="preserve">ABRIL </t>
  </si>
  <si>
    <t xml:space="preserve">MAYO 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</si>
  <si>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</si>
  <si>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</si>
  <si>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</si>
  <si>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</si>
  <si>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</si>
  <si>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</si>
  <si>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</si>
  <si>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</si>
  <si>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IMPORTE</t>
  </si>
  <si>
    <t>GASTO DE CAPITAL</t>
  </si>
  <si>
    <t>CONCEPTO</t>
  </si>
  <si>
    <t>MUNICIPIO DE ATLIXCO, PUEBLA</t>
  </si>
  <si>
    <t>CLASIFICACIÓN ADMINISTRATIVA</t>
  </si>
  <si>
    <t>ÓRGANO EJECUTIVO MUNICIPAL (AYUNTAMIENTO)</t>
  </si>
  <si>
    <t>OTRAS ENTIDADES PARAESTATALES Y ORGANISMOS</t>
  </si>
  <si>
    <t>PRESUPUESTO DE EGRESOS PARA EL EJERCICIO FISCAL 2016</t>
  </si>
  <si>
    <t>CLASIFICACION FUNCIONAL A NIVEL FINALIDAD, FUNCION Y SUBFUNCION</t>
  </si>
  <si>
    <t>1 GOBIERNO</t>
  </si>
  <si>
    <t>1.1. LEGISLACION</t>
  </si>
  <si>
    <t>1.1.1 Legislación</t>
  </si>
  <si>
    <t>1.1.2 Fiscalización</t>
  </si>
  <si>
    <t>1.2. JUSTICIA</t>
  </si>
  <si>
    <t>1.2.1 Impartición de Justicia</t>
  </si>
  <si>
    <t>1.2.2 Procuración de Justicia</t>
  </si>
  <si>
    <t>1.2.3 Reclusión y Readaptación Social</t>
  </si>
  <si>
    <t>1.2.4 Derechos Humanos</t>
  </si>
  <si>
    <t>1.3. COORDINACION DE LA POLITICA DE GOBIERNO</t>
  </si>
  <si>
    <t>1.3.1 Presidencia / Gubernatura</t>
  </si>
  <si>
    <t>1.3.2 Política Interior</t>
  </si>
  <si>
    <t>1.3.3 Preservación y Cuidado del Patrimonio Público</t>
  </si>
  <si>
    <t>1.3.4 Función Pública</t>
  </si>
  <si>
    <t>1.3.5 Asuntos Jurídicos</t>
  </si>
  <si>
    <t>1.3.6 Organización de Procesos Electorales</t>
  </si>
  <si>
    <t>1.3.7 Población</t>
  </si>
  <si>
    <t>1.3.8 Territorio</t>
  </si>
  <si>
    <t>1.3.9 Otros</t>
  </si>
  <si>
    <t>1.4. RELACIONES EXTERIORES</t>
  </si>
  <si>
    <t>1.4.1 Relaciones Exteriores</t>
  </si>
  <si>
    <t>1.5. ASUNTOS FINANCIEROS Y HACENDARIOS</t>
  </si>
  <si>
    <t>1.5.1 Asuntos Financieros</t>
  </si>
  <si>
    <t>1.5.2 Asuntos Hacendarios</t>
  </si>
  <si>
    <t>1.6. SEGURIDAD NACIONAL</t>
  </si>
  <si>
    <t>1.6.1 Defensa</t>
  </si>
  <si>
    <t>1.6.2 Marina</t>
  </si>
  <si>
    <t>1.6.3 Inteligencia para la Preservación de la Seguridad Nacional</t>
  </si>
  <si>
    <t>1.7. ASUNTOS DE ORDEN PUBLICO Y DE SEGURIDAD INTERIOR</t>
  </si>
  <si>
    <t>1.7.1 Policía</t>
  </si>
  <si>
    <t>1.7.2 Protección Civil</t>
  </si>
  <si>
    <t>1.7.3 Otros Asuntos de Orden Público y Seguridad</t>
  </si>
  <si>
    <t>1.7.4 Sistema Nacional de Seguridad Pública</t>
  </si>
  <si>
    <t>1.8. OTROS SERVICIOS GENERALES</t>
  </si>
  <si>
    <t>1.8.1 Servicios Registrales, Administrativos y Patrimoniales</t>
  </si>
  <si>
    <t>1.8.2 Servicios Estadísticos</t>
  </si>
  <si>
    <t>1.8.3 Servicios de Comunicación y Medios</t>
  </si>
  <si>
    <t>1.8.4 Acceso a la Información Pública Gubernamental</t>
  </si>
  <si>
    <t>1.8.5 Otros</t>
  </si>
  <si>
    <t>2 DESARROLLO SOCIAL</t>
  </si>
  <si>
    <t>2.1. PROTECCION AMBIENTAL</t>
  </si>
  <si>
    <t>2.1.1 Ordenación de Desechos</t>
  </si>
  <si>
    <t>2.1.2 Administración del Agua</t>
  </si>
  <si>
    <t>2.1.3 Ordenación de Aguas Residuales, Drenaje y Alcantarillado</t>
  </si>
  <si>
    <t>2.1.4 Reducción de la Contaminación</t>
  </si>
  <si>
    <t>2.1.5 Protección de la Diversidad Biológica y del Paisaje</t>
  </si>
  <si>
    <t>2.1.6 Otros de Protección Ambiental</t>
  </si>
  <si>
    <t>2.2. VIVIENDA Y SERVICIOS A LA COMUNIDAD</t>
  </si>
  <si>
    <t>2.2.1 Urbanización</t>
  </si>
  <si>
    <t>2.2.2 Desarrollo Comunitario</t>
  </si>
  <si>
    <t>2.2.3 Abastecimiento de Agua</t>
  </si>
  <si>
    <t>2.2.4 Alumbrado Público</t>
  </si>
  <si>
    <t>2.2.5 Vivienda</t>
  </si>
  <si>
    <t>2.2.6 Servicios Comunales</t>
  </si>
  <si>
    <t>2.2.7 Desarrollo Regional</t>
  </si>
  <si>
    <t>2.3. SALUD</t>
  </si>
  <si>
    <t>2.3.1 Prestación de Servicios de Salud a la Comunidad</t>
  </si>
  <si>
    <t>2.3.2 Prestación de Servicios de Salud a la Persona</t>
  </si>
  <si>
    <t>2.3.3 Generación de Recursos para la Salud</t>
  </si>
  <si>
    <t>2.3.4 Rectoría del Sistema de Salud</t>
  </si>
  <si>
    <t>2.3.5 Protección Social en Salud</t>
  </si>
  <si>
    <t>2.4. RECREACION, CULTURA Y OTRAS MANIFESTACIONES SOCIALES</t>
  </si>
  <si>
    <t>2.4.1 Deporte y Recreación</t>
  </si>
  <si>
    <t>2.4.2 Cultura</t>
  </si>
  <si>
    <t>2.4.3 Radio, Televisión y Editoriales</t>
  </si>
  <si>
    <t>2.4.4 Asuntos Religiosos y Otras Manifestaciones Sociales</t>
  </si>
  <si>
    <t>2.5. EDUCACION</t>
  </si>
  <si>
    <t>2.5.1 Educación Básica</t>
  </si>
  <si>
    <t>2.5.2 Educación Media Superior</t>
  </si>
  <si>
    <t>2.5.3 Educación Superior</t>
  </si>
  <si>
    <t>2.5.4 Posgrado</t>
  </si>
  <si>
    <t>2.5.5 Educación para Adultos</t>
  </si>
  <si>
    <t>2.5.6 Otros Servicios Educativos y Actividades Inherentes</t>
  </si>
  <si>
    <t>2.6. PROTECCION SOCIAL</t>
  </si>
  <si>
    <t>2.6.1 Enfermedad e Incapacidad</t>
  </si>
  <si>
    <t>2.6.2 Edad Avanzada</t>
  </si>
  <si>
    <t>2.6.3 Familia e Hijos</t>
  </si>
  <si>
    <t>2.6.4 Desempleo</t>
  </si>
  <si>
    <t>2.6.5 Alimentación y Nutrición</t>
  </si>
  <si>
    <t>2.6.6 Apoyo Social para la Vivienda</t>
  </si>
  <si>
    <t>2.6.7 Indígenas</t>
  </si>
  <si>
    <t>2.6.8 Otros Grupos Vulnerables</t>
  </si>
  <si>
    <t>2.6.9 Otros de Seguridad Social y Asistencia Social</t>
  </si>
  <si>
    <t>2.7. OTROS ASUNTOS SOCIALES</t>
  </si>
  <si>
    <t>2.7.1 Otros Asuntos Sociales</t>
  </si>
  <si>
    <t>3 DESARROLLO ECONOMICO</t>
  </si>
  <si>
    <t>3.1. ASUNTOS ECONOMICOS, COMERCIALES Y LABORALES EN GENERAL</t>
  </si>
  <si>
    <t>3.1.1 Asuntos Económicos y Comerciales en General</t>
  </si>
  <si>
    <t>3.1.2 Asuntos Laborales Generales</t>
  </si>
  <si>
    <t>3.2. AGROPECUARIA, SILVICULTURA, PESCA Y CAZA</t>
  </si>
  <si>
    <t>3.2.1 Agropecuaria</t>
  </si>
  <si>
    <t>3.2.2 Silvicultura</t>
  </si>
  <si>
    <t>3.2.3 Acuacultura, Pesca y Caza</t>
  </si>
  <si>
    <t>3.2.4 Agroindustrial</t>
  </si>
  <si>
    <t>3.2.5 Hidroagrícola</t>
  </si>
  <si>
    <t>3.2.6 Apoyo Financiero a la Banca y Seguro Agropecuario</t>
  </si>
  <si>
    <t>3.3. COMBUSTIBLES Y ENERGIA</t>
  </si>
  <si>
    <t>3.3.1 Carbón y Otros Combustibles Minerales Sólidos</t>
  </si>
  <si>
    <t>3.3.2 Petróleo y Gas Natural (Hidrocarburos)</t>
  </si>
  <si>
    <t>3.3.3 Combustibles Nucleares</t>
  </si>
  <si>
    <t>3.3.4 Otros Combustibles</t>
  </si>
  <si>
    <t>3.3.5 Electricidad</t>
  </si>
  <si>
    <t>3.3.6 Energía no Eléctrica</t>
  </si>
  <si>
    <t>3.4. MINERIA, MANUFACTURAS Y CONSTRUCCION</t>
  </si>
  <si>
    <t>3.4.1 Extracción de Recursos Minerales excepto los Combustibles Minerales</t>
  </si>
  <si>
    <t>3.4.2 Manufacturas</t>
  </si>
  <si>
    <t>3.4.3 Construcción</t>
  </si>
  <si>
    <t>3.5. TRANSPORTE</t>
  </si>
  <si>
    <t>3.5.1 Transporte por Carretera</t>
  </si>
  <si>
    <t>3.5.2 Transporte por Agua y Puertos</t>
  </si>
  <si>
    <t>3.5.3 Transporte por Ferrocarril</t>
  </si>
  <si>
    <t>3.5.4 Transporte Aéreo</t>
  </si>
  <si>
    <t>3.5.5 Transporte por Oleoductos y Gasoductos y Otros Sistemas de Transporte</t>
  </si>
  <si>
    <t>3.5.6 Otros Relacionados con Transporte</t>
  </si>
  <si>
    <t>3.6. COMUNICACIONES</t>
  </si>
  <si>
    <t>3.6.1 Comunicaciones</t>
  </si>
  <si>
    <t>3.7. TURISMO</t>
  </si>
  <si>
    <t>3.7.1 Turismo</t>
  </si>
  <si>
    <t>3.7.2 Hoteles y Restaurantes</t>
  </si>
  <si>
    <t>3.8. CIENCIA, TECNOLOGIA E INNOVACION</t>
  </si>
  <si>
    <t>3.8.1 Investigación Científica</t>
  </si>
  <si>
    <t>3.8.2 Desarrollo Tecnológico</t>
  </si>
  <si>
    <t>3.8.3 Servicios Científicos y Tecnológicos</t>
  </si>
  <si>
    <t>3.8.4 Innovación</t>
  </si>
  <si>
    <t>3.9. OTRAS INDUSTRIAS Y OTROS ASUNTOS ECONOMICOS</t>
  </si>
  <si>
    <t>3.9.1 Comercio, Distribución, Almacenamiento y Depósito</t>
  </si>
  <si>
    <t>3.9.2 Otras Industrias</t>
  </si>
  <si>
    <t>3.9.3 Otros Asuntos Económicos</t>
  </si>
  <si>
    <t>4 OTRAS NO CLASIFICADAS EN FUNCIONES ANTERIORES</t>
  </si>
  <si>
    <t>4.1. TRANSACCIONES DE LA DEUDA PUBLICA / COSTO FINANCIERO DE LA DEUDA</t>
  </si>
  <si>
    <t>4.1.1 Deuda Pública Interna</t>
  </si>
  <si>
    <t>4.1.2 Deuda Pública Externa</t>
  </si>
  <si>
    <t>4.2. TRANSFERENCIAS, PARTICIPACIONES Y APORTACIONES ENTRE DIFERENTES NIVELES Y ORDENES DE GOBIERNO</t>
  </si>
  <si>
    <t>4.2.1 Transferencias entre Diferentes Niveles y Ordenes de Gobierno</t>
  </si>
  <si>
    <t>4.2.2 Participaciones entre Diferentes Niveles y Ordenes de Gobierno</t>
  </si>
  <si>
    <t>4.2.3 Aportaciones entre Diferentes Niveles y Ordenes de Gobierno</t>
  </si>
  <si>
    <t>4.3. SANEAMIENTO DEL SISTEMA FINANCIERO</t>
  </si>
  <si>
    <t>4.3.1 Saneamiento del Sistema Financiero</t>
  </si>
  <si>
    <t>4.3.2 Apoyos IPAB</t>
  </si>
  <si>
    <t>4.3.3 Banca de Desarrollo</t>
  </si>
  <si>
    <t>4.3.4 Apoyo a los programas de reestructura en unidades de inversión (UDIS)</t>
  </si>
  <si>
    <t>4.4. ADEUDOS DE EJERCICIOS FISCALES ANTERIORES</t>
  </si>
  <si>
    <t>4.4.1 Adeudos de Ejercicios Fiscales Anteriores</t>
  </si>
  <si>
    <t>MUNICIPIO DE ATLIXCO PUEBLA</t>
  </si>
  <si>
    <t>TESORERIA MUNICIPAL</t>
  </si>
  <si>
    <t>No.</t>
  </si>
  <si>
    <t>DIRECCIONES</t>
  </si>
  <si>
    <t>SUBSIDIOS: ENTIDADES FEDERATIVAS Y MUNICIPIOS</t>
  </si>
  <si>
    <t>DESEMPEÑO DE LAS FUNCIONES</t>
  </si>
  <si>
    <t>ADMINISTRATIVOS Y DE APOYO</t>
  </si>
  <si>
    <t>COMPROMISOS</t>
  </si>
  <si>
    <t>OBLIGACIONES</t>
  </si>
  <si>
    <t>SUJETOS A REGLAS DE OPERACIÓN
S</t>
  </si>
  <si>
    <t>PRESTACION DE SERVICIOS PUBLICOS
E</t>
  </si>
  <si>
    <t>PLANEACION, SEGUIMIENTO Y EVALUACION DE POLITICAS PUBLICAS
P</t>
  </si>
  <si>
    <t>PROMOCION Y FOMENTO
F</t>
  </si>
  <si>
    <t>REGULACION Y SUPERVISION
G</t>
  </si>
  <si>
    <t>ESPECIFICOS
R</t>
  </si>
  <si>
    <t>APOYO AL PROCESO PRESUPUESTARIO Y PARA MEJORAR LA EFICIENCIA INSTITUCIONAL
M</t>
  </si>
  <si>
    <t>APOYO A LA FUNCION PUBLICA Y AL MEJORAMIENTO DE LA GESTION
O</t>
  </si>
  <si>
    <t>OBLIGACIONES DE CUMPLIMIENTO DE RESOLUCION JURISDICCIONAL
L</t>
  </si>
  <si>
    <t>PENSIONES Y JUBILACIONES
J</t>
  </si>
  <si>
    <t>TOTAL GENERAL</t>
  </si>
  <si>
    <t>PRESIDENCIA MUNICIPAL</t>
  </si>
  <si>
    <t>REGIDORES</t>
  </si>
  <si>
    <t>SINDICATURA MUNICIPAL</t>
  </si>
  <si>
    <t>SECRETARÍA DEL AYUNTAMIENTO</t>
  </si>
  <si>
    <t>JEFATURA DEL DEPARTAMENTO DE ARCHIVO MUNICIPAL</t>
  </si>
  <si>
    <t>REGISTRO CIVIL</t>
  </si>
  <si>
    <t>DIF MUNICIPAL</t>
  </si>
  <si>
    <t>DIRECCIÓN DE RECURSOS HUMANOS</t>
  </si>
  <si>
    <t>CONTRALORÍA MUNICIPAL</t>
  </si>
  <si>
    <t>DIRECCIÓN DE DESARROLLO SOCIAL Y COMUNITARIO</t>
  </si>
  <si>
    <t>DIRECCIÓN DE DESARROLLO AGROPECUARIO</t>
  </si>
  <si>
    <t xml:space="preserve">DIRECCIÓN DE DESARROLLO Y ORDENAMIENTO COMERCIAL E INDUSTRIAL </t>
  </si>
  <si>
    <t>DIRECCIÓN DE ACTIVACIÓN DEPORTIVA Y RECREATIVA Y SALUD</t>
  </si>
  <si>
    <t>JEFATURA DE ATENCIÓN AL MIGRANTE</t>
  </si>
  <si>
    <t xml:space="preserve">DIRECCIÓN GENERAL DE DESARROLLO HUMANO Y ECONÓMICO CON INCLUSIÓN SOCIAL Y DIRECCIÓN DE PROMOCIÓN Y ARTICULACIÓN TURÍSTICA </t>
  </si>
  <si>
    <t>DIRECCIÓN DE DESARROLLO URBANO Y ECOLOGÍA</t>
  </si>
  <si>
    <t>DIRECCIÓN DE OBRÁS PÚBLICAS DE CALIDAD</t>
  </si>
  <si>
    <t>DIRECCIÓN DE SERVICIOS PÚBLICOS DE CALIDAD</t>
  </si>
  <si>
    <t>RASTRO</t>
  </si>
  <si>
    <t>PANTEONES</t>
  </si>
  <si>
    <t>JEFATURA DE IMAGEN URBANA INTEGRAL</t>
  </si>
  <si>
    <t>DEPARTAMENTO DE LIMPIA</t>
  </si>
  <si>
    <t>RELLENO SANITARIO</t>
  </si>
  <si>
    <t>DIRECCIÓN GENERAL DE SEGURIDAD PÚBLICA Y GOBERNANZA</t>
  </si>
  <si>
    <t>DIRECCIÓN DE SEGURIDAD PÚBLICA</t>
  </si>
  <si>
    <t>SUBDIRECCIÓN DE SEGURIDAD PÚBLICA, TRÁNSITO Y VIALIDAD</t>
  </si>
  <si>
    <t>JEFATURA DE BOMBEROS Y PROTECCIÓN CIVIL.</t>
  </si>
  <si>
    <t>DIRECCIÓN DE GOBERNACIÓN</t>
  </si>
  <si>
    <t>DIRECCIÓN DEL CENTRO DE REINSERCIÓN SOCIAL</t>
  </si>
  <si>
    <t>DIRECCIÓN DE COMUNICACIÓN SOCIAL</t>
  </si>
  <si>
    <t>INSTITUTO MUNICIPAL DE LAS MUJERES</t>
  </si>
  <si>
    <t>INSTITUTO MUNICIPAL DE LA JUVENTUD ATLIXQUENSE</t>
  </si>
  <si>
    <t>DIRECCIÓN DE TECNOLOGÍAS DE LA INFORMACIÓN Y PADRONES</t>
  </si>
  <si>
    <t>CLASIFICACION PROGRAMATICA DE PROGRAMAS PRESUPUESTARIOS 2016</t>
  </si>
  <si>
    <t>CLASIFICACION POR FUENTES DE FINANCIAMIENTO</t>
  </si>
  <si>
    <t>RECURSOS FISCALES</t>
  </si>
  <si>
    <t>RECURSOS PROPIOS</t>
  </si>
  <si>
    <t>RECURSOS FEDERALES</t>
  </si>
  <si>
    <t>PARTICIPACIONES</t>
  </si>
  <si>
    <t>FISM</t>
  </si>
  <si>
    <t>FORTAMUN</t>
  </si>
  <si>
    <t>LEY DE INGRESOS ESTIMADA POR FUENTE DE FINANCIAMIENTO EJERCICIO FISCAL 2016</t>
  </si>
  <si>
    <t>PRESUPUESTO POR DEPENDENCIA</t>
  </si>
  <si>
    <t>DEPENDENCIA</t>
  </si>
  <si>
    <t>MONTO PRESUPUESTADO</t>
  </si>
  <si>
    <t>DIRECCIÓN GENERAL DE DESARROLLO HUMANO Y ECONÓMICO CON INCLUSIÓN SOCIAL</t>
  </si>
  <si>
    <t>DIRECCIÓN GENERAL DE DESARROLLO URBANO, OBRÁS Y SERVICIOS PUBLICOS DE CALIDAD</t>
  </si>
  <si>
    <t>TOTAL PRESUPUESTADO</t>
  </si>
  <si>
    <t>UNIDAD ADMINISTRATIVA</t>
  </si>
  <si>
    <t>PRESUPUESTO DE LAS ENTIDADES PARAESTATALES Y ORGANISMOS DESCONCENTRADOS Y/O DESCENTRALIZADOS</t>
  </si>
  <si>
    <t>SISTEMA OPERADOR DE LOS SERVICIOS DE AGUA POTABLE Y ALCANTARILLADO DEL MUNICIPIO DE ATLIXCO</t>
  </si>
  <si>
    <t>SUMAS</t>
  </si>
  <si>
    <t>El “Sistema Operador de los Servicios de Agua Potable y Alcantarillado del Municipio de Atlixco”, con personalidad jurídica y patrimonio propio conforme a decreto de gestión, publicado en el Periódico Oficial de fecha 8 de julio de 1994.</t>
  </si>
  <si>
    <t>DESTINO DE LOS FONDOS QUE CONFORMAN EL RAMO 33</t>
  </si>
  <si>
    <t>ACCIONES</t>
  </si>
  <si>
    <t>FISMDF</t>
  </si>
  <si>
    <t>FORTAMUNDF</t>
  </si>
  <si>
    <t xml:space="preserve">DIRECCIÓN GENERAL DE DESARROLLO HUMANO Y ECONÓMICO CON INCLUSIÓN SOCIAL </t>
  </si>
  <si>
    <t>APORTACION PARA LA UNIDAD MOVIL DE SALUD SEGUNDA ETAPA</t>
  </si>
  <si>
    <t>APORTACION PARA LA AMBULANCIA DE URGENCIAS AVANZADAS</t>
  </si>
  <si>
    <t>DIRECCION GENERAL DE DESARROLLO URBANO OBRAS Y SERVICIOS PUBLICOS DE CALIDAD</t>
  </si>
  <si>
    <t>SERVICIOS DE ALUMBRADO PUBLICO</t>
  </si>
  <si>
    <t>CONTRATO DE PRESTACION DE SERVICIOS PARA EL PROYECTO MUNICIPAL DE EFICIENCIA ENERGETICA EN ALUMBRADO PUBLICO (PPS)</t>
  </si>
  <si>
    <t>PLANES DE DESARROLLO URBANO</t>
  </si>
  <si>
    <t>DIRECCION GENERAL DE SEGURIDAD PUBLICA Y GOBERNANZA</t>
  </si>
  <si>
    <t>APORTACION PARA EL CERESO DE ATLIXCO</t>
  </si>
  <si>
    <t xml:space="preserve">PAGO DE PRESTACIONES A PERSONAL DE SEGURIDAD PUBLICA </t>
  </si>
  <si>
    <t>TOTAL ACCIONES</t>
  </si>
  <si>
    <t>OBRAS PUBLICA</t>
  </si>
  <si>
    <t>PROGRAMA DE INFRAESTRUCTURA BASICA MUNICIPAL</t>
  </si>
  <si>
    <t xml:space="preserve">VIVIENDA </t>
  </si>
  <si>
    <t>INFRAESTRUCTURA SALUD</t>
  </si>
  <si>
    <t>INFRAESTRUCTURA HIDROSANITARIA</t>
  </si>
  <si>
    <t>INFRAESTRUCTURA ELECTRICA</t>
  </si>
  <si>
    <t>PAVIMENTACION</t>
  </si>
  <si>
    <t>IMAGEN DEL PATRIMONIO CULTURAL DEL MUNICIPIO</t>
  </si>
  <si>
    <t>OBRAS EN ESPACIOS PUBLICOS</t>
  </si>
  <si>
    <t>INFRAESTRUCTURA EDUCATIVA</t>
  </si>
  <si>
    <t>OBRA DE INFRAESTRUCTURA COMPLEMENTARIA</t>
  </si>
  <si>
    <t>TOTAL OBRA PUBLICA</t>
  </si>
  <si>
    <t>TOTAL PROGRAMADO DE ACCIONES MAS OBRA PUBLICA</t>
  </si>
  <si>
    <t>TRANSFERENCIAS A AUTORIDADES AUXILIARES MUNICIPALES</t>
  </si>
  <si>
    <t>ENTIDAD</t>
  </si>
  <si>
    <t>RUBROS</t>
  </si>
  <si>
    <t>MONTO</t>
  </si>
  <si>
    <t>JUNTAS AUXILIARES</t>
  </si>
  <si>
    <t>PARA GASTOS DE OPERACIÓN</t>
  </si>
  <si>
    <t>FIDEICOMISOS PUBLICOS</t>
  </si>
  <si>
    <t>JEFATURA DE ALUMBRADO PUBLICO</t>
  </si>
  <si>
    <t>FIDEICOMISO CON EL BANCO DEL BAJIO Y SU PRIMER CONVENIO MODIFICATORIO</t>
  </si>
  <si>
    <t>PROGRAMAS CON RECURSOS CONCURRENTES POR ORDEN DE GOBIERNO</t>
  </si>
  <si>
    <t>NOMBRE DEL PROGRAMA</t>
  </si>
  <si>
    <t>FEDERAL</t>
  </si>
  <si>
    <t>ESTATAL</t>
  </si>
  <si>
    <t>MUNICIPAL</t>
  </si>
  <si>
    <t>OTROS</t>
  </si>
  <si>
    <t>MONTO TOTAL</t>
  </si>
  <si>
    <t>DEPENDENCIA/ENTIDAD</t>
  </si>
  <si>
    <t>APORTACION/MONTO</t>
  </si>
  <si>
    <t>GASTO EN COMPROMISOS PLURIANUALES</t>
  </si>
  <si>
    <t>PERIODO</t>
  </si>
  <si>
    <t>FUENTE DE FINANCIAMIENTO</t>
  </si>
  <si>
    <t>TESORERIA</t>
  </si>
  <si>
    <t>DIRECCION DE LA UNIDAD DE TRANSPARENCIA Y ACCESO A LA INFORMACION PUBLICA</t>
  </si>
  <si>
    <t>DIRECCIÓN DE EDUCACIÓN Y CULTURA</t>
  </si>
  <si>
    <t>JEFATURA EVENTOS Y LOGISTICA</t>
  </si>
  <si>
    <t>JEFATURA DE ALUMBRADO PÚBLICO</t>
  </si>
  <si>
    <t>CLASIFICADOR POR OBJETO DEL GASTO</t>
  </si>
  <si>
    <t>INVERSIÓN PÚBLICA</t>
  </si>
  <si>
    <t>6.2.1</t>
  </si>
  <si>
    <t>EDIFICACIÓN HABITACIONAL</t>
  </si>
  <si>
    <t>6.2.2</t>
  </si>
  <si>
    <t>EDIFICACIÓN NO HABITACIONAL</t>
  </si>
  <si>
    <t>6.2.3</t>
  </si>
  <si>
    <t>CONSTRUCCIÓN DE OBRAS PARA EL ABASTECIMIENTO DE AGUA, PETRÓLEO, GAS,ELECTRICIDAD Y TELECOMUNICACION</t>
  </si>
  <si>
    <t>6.2.4</t>
  </si>
  <si>
    <t>DIVISIÓN DE TERRENOS Y CONSTRUCCIÓN DE OBRAS DE URBANIZACIÓN</t>
  </si>
  <si>
    <t>INVERSIONES FINANCIERAS Y OTRAS PROVISIONES</t>
  </si>
  <si>
    <t>7.9.9</t>
  </si>
  <si>
    <t>OTRAS EROGACIONES ESPECIALES</t>
  </si>
  <si>
    <t>8.5.3</t>
  </si>
  <si>
    <t>OTROS CONVENIOS</t>
  </si>
  <si>
    <t>CLASIFICACIÓN POR TIPO DE GASTO</t>
  </si>
  <si>
    <t xml:space="preserve">GASTO CORRIENTE </t>
  </si>
  <si>
    <t>AMORTIZACION DE LA DEUDA Y DISMINUCION DE PASIVOS</t>
  </si>
  <si>
    <t>PENSIONES Y JUBILACIONES</t>
  </si>
  <si>
    <t>SUBSEMUN</t>
  </si>
  <si>
    <t>CALENDARIO LEY DE INGRESOS POR CLASIFICADOR POR RUBRO DE INGRESOS</t>
  </si>
  <si>
    <t>Ingreso Estimado</t>
  </si>
  <si>
    <t>CLASIFICADOR POR RUBRO DE INGRESOS</t>
  </si>
  <si>
    <t>Iniciativa de Ley de Ingresos para el Ejercicio Fiscal 2016</t>
  </si>
  <si>
    <t>ABRIL</t>
  </si>
  <si>
    <t>MAYO</t>
  </si>
  <si>
    <t>Total</t>
  </si>
  <si>
    <t>1.-Impuestos</t>
  </si>
  <si>
    <t>1.1.-Impuestos sobre los ingresos</t>
  </si>
  <si>
    <t>1.1.1.-Sobre Diversiones y Espectáculos  Públicos</t>
  </si>
  <si>
    <t>1.1.2</t>
  </si>
  <si>
    <t>1.1.2.-Sobre Rifas, Loterías, Sorteos, Concursos y Toda Clase De juegos Permitidos</t>
  </si>
  <si>
    <t>1.2.-Impuestos sobre el patrimonio</t>
  </si>
  <si>
    <t>1.2.1</t>
  </si>
  <si>
    <t>1.2.1.- Predial</t>
  </si>
  <si>
    <t>1.2.2</t>
  </si>
  <si>
    <t>1.2.2.- Sobre Adquisición De Bienes Inmuebles</t>
  </si>
  <si>
    <t>1.3.- Impuestos sobre la producción, el consumo y las transacciones</t>
  </si>
  <si>
    <t>1.4.- Impuestos al comercio exterior</t>
  </si>
  <si>
    <t>1.5.- Impuestos sobre Nóminas y Asimilables</t>
  </si>
  <si>
    <t>1.6.- Impuestos Ecológicos</t>
  </si>
  <si>
    <t>1.7.- Accesorios</t>
  </si>
  <si>
    <t>1.7.1.- Recargos</t>
  </si>
  <si>
    <t>1.8.- Otros Impuestos</t>
  </si>
  <si>
    <t>1.9.- Impuestos no comprendidos en las fracciones de la Ley de Ingresos causadas en ejercicios fiscales anteriores pendientes de liquidación o pago</t>
  </si>
  <si>
    <t>1.10.- Cuotas y Aportaciones de seguridad social</t>
  </si>
  <si>
    <t>1.11.- Aportaciones para Fondos de Vivienda</t>
  </si>
  <si>
    <t>1.12.- Cuotas para el Seguro Social</t>
  </si>
  <si>
    <t>1.13.- Cuotas de Ahorro para el Retiro</t>
  </si>
  <si>
    <t>1.14.- Otras Cuotas y Aportaciones para la seguridad social</t>
  </si>
  <si>
    <t>1.15.- Accesorios</t>
  </si>
  <si>
    <t>2.- Contribuciones de mejoras</t>
  </si>
  <si>
    <t>2.1.- Contribuciones de Mejoras Por Obras Publicas</t>
  </si>
  <si>
    <t>2.2.- Contribuciones de Mejoras No Comprendidas en las fracciones de la Ley de Ingresos Causadas en Ejercicios Fiscales Anteriores Pendientes de Liquidación o Pago</t>
  </si>
  <si>
    <t>3.- Derechos</t>
  </si>
  <si>
    <t>3.1.- Derechos por el uso, goce, aprovechamiento o explotación de bienes de dominio público</t>
  </si>
  <si>
    <t>3.2.- Derechos a los hidrocarburos</t>
  </si>
  <si>
    <t>3.3.- Derechos por prestación de servicios</t>
  </si>
  <si>
    <t>3.4.- Otros Derechos</t>
  </si>
  <si>
    <t>3.5.- Accesorios</t>
  </si>
  <si>
    <t>4.5.1</t>
  </si>
  <si>
    <t>3.5.1.- Recargos</t>
  </si>
  <si>
    <t>3.6.-Derechos no comprendidos en las fracciones de la Ley de Ingresos causadas en ejercicios fiscales anteriores pendientes de liquidación o pago</t>
  </si>
  <si>
    <t>4.- Productos</t>
  </si>
  <si>
    <t>4.1.- Productos de tipo corriente</t>
  </si>
  <si>
    <t>4.2.- Productos de capital</t>
  </si>
  <si>
    <t>4.3.- Productos no comprendidos en las fracciones de la Ley de Ingresos causadas en ejercicios fiscales anteriores pendientes de liquidación o pago</t>
  </si>
  <si>
    <t>5.- Aprovechamientos</t>
  </si>
  <si>
    <t>5.1.- Aprovechamientos de tipo corriente</t>
  </si>
  <si>
    <t xml:space="preserve">5.2.- Aprovechamientos de capital </t>
  </si>
  <si>
    <t>5.3.- Aprovechamientos no comprendidos en las fracciones de la Ley de Ingresos causadas en ejercicios fiscales anteriores pendientes de liquidación o pago</t>
  </si>
  <si>
    <t>6.- Ingresos por ventas de bienes y servicios</t>
  </si>
  <si>
    <t>6.1.- Ingresos por ventas de bienes y servicios de organismos descentralizados</t>
  </si>
  <si>
    <t xml:space="preserve">6.2.- Ingresos de operación de entidades paraestatales empresariales </t>
  </si>
  <si>
    <t>6.3.- Ingresos por ventas de bienes y servicios producidos en establecimientos del Gobierno Central</t>
  </si>
  <si>
    <t>7.- Participaciones y Aportaciones</t>
  </si>
  <si>
    <t>7.1.- Participaciones</t>
  </si>
  <si>
    <t>8.1.1</t>
  </si>
  <si>
    <t>7.1.1.- Fondo De Desarrollo Municipal (FDM)</t>
  </si>
  <si>
    <t>8.1.2</t>
  </si>
  <si>
    <t xml:space="preserve">7.1.2.- Fondo de Fomento Municipal   </t>
  </si>
  <si>
    <t>8.1.3</t>
  </si>
  <si>
    <t>7.1.3.- 20% IEPS. Cerveza, Refresco y Alcohol</t>
  </si>
  <si>
    <t>8.1.4</t>
  </si>
  <si>
    <t xml:space="preserve">7.1.4.- 8% IEPS Tabaco </t>
  </si>
  <si>
    <t>8.1.5</t>
  </si>
  <si>
    <t xml:space="preserve">7.1.5.- IEPS. Gasolinas </t>
  </si>
  <si>
    <t>8.1.6</t>
  </si>
  <si>
    <t>7.1.6.- Impuesto Sobre Tenencia o Uso de Vehículos (Federal), Rezago</t>
  </si>
  <si>
    <t>8.1.7</t>
  </si>
  <si>
    <t>7.1.7.- Fondo De Fiscalización Y Recaudación</t>
  </si>
  <si>
    <t>8.1.8</t>
  </si>
  <si>
    <t>7.1.8.- Fondo de Compensación (FOCO)</t>
  </si>
  <si>
    <t>8.1.9</t>
  </si>
  <si>
    <t>7.1.9.- Fondo del Impuesto  a la Venta Final de Gasolina y Diesel</t>
  </si>
  <si>
    <t xml:space="preserve">7.2.- Aportaciones </t>
  </si>
  <si>
    <t>8.2.1</t>
  </si>
  <si>
    <t xml:space="preserve">7.2.1.- Fondo De Aportaciones Para Infraestructura Social    </t>
  </si>
  <si>
    <t>8.2.1.1</t>
  </si>
  <si>
    <t>7.2.1.1.- Infraestructura Social Municipal</t>
  </si>
  <si>
    <t>8.2.2</t>
  </si>
  <si>
    <t>7.2.2.- Fondo de Aportaciones Para El Fortalecimiento De Los Municipios y Las Demarcaciones Territoriales Del D.F.(FORTAMUN)</t>
  </si>
  <si>
    <t>8.2.2.1</t>
  </si>
  <si>
    <t>7.2.2.1.- El Fortalecimiento De Los Municipios y Las Demarcaciones Territoriales Del D.F.(FORTAMUN)</t>
  </si>
  <si>
    <t>7.3.- Convenios</t>
  </si>
  <si>
    <t>8.3.1</t>
  </si>
  <si>
    <t>7.3.1.- CERESO</t>
  </si>
  <si>
    <t>8.3.2</t>
  </si>
  <si>
    <t>7.3.2.- Subsidio para la Seguridad Municipal</t>
  </si>
  <si>
    <t>8.- Transferencias, Asignaciones, Subsidios y Otras Ayudas</t>
  </si>
  <si>
    <t>8.1.- Transferencias Internas y Asignaciones al Sector Público</t>
  </si>
  <si>
    <t>8.2.- Transferencias al Resto del Sector Público</t>
  </si>
  <si>
    <t>8.3.- Subsidios y Subvenciones</t>
  </si>
  <si>
    <t xml:space="preserve">8.4.- Ayudas sociales </t>
  </si>
  <si>
    <t xml:space="preserve">8.5.- Pensiones y Jubilaciones </t>
  </si>
  <si>
    <t>8.6.- Transferencias a Fideicomisos, mandatos y análogos</t>
  </si>
  <si>
    <t>9.- Ingresos derivados de Financiamientos</t>
  </si>
  <si>
    <t>9.1.- Endeudamiento interno</t>
  </si>
  <si>
    <t>9.2.- Endeudamiento externo</t>
  </si>
  <si>
    <t>SUMA TOTAL</t>
  </si>
  <si>
    <t>OTROS RECURSOS (CONVENIO CERESO)</t>
  </si>
  <si>
    <t>TOTAL DE INGRESO ESTIMADO POR FUENTE DE FINANCIAMIENTO</t>
  </si>
  <si>
    <t>DEUDA PÚBLICA</t>
  </si>
  <si>
    <t>9.1.1</t>
  </si>
  <si>
    <t>AMORTIZACIÓN DE LA DEUDA INTERNA CON INSTITUCIONES DE CRÉDITO</t>
  </si>
  <si>
    <t>9.1.2</t>
  </si>
  <si>
    <t>AMORTIZACIÓN DE LA DEUDA INTERNA POR EMISIÓN DE TÍTULOS Y VALORES</t>
  </si>
  <si>
    <t>9.1.3</t>
  </si>
  <si>
    <t>AMORTIZACIÓN DE ARRENDAMIENTOS FINANCIEROS NACIONALES</t>
  </si>
  <si>
    <t>9.1.4</t>
  </si>
  <si>
    <t>AMORTIZACIÓN DE LA DEUDA EXTERNA CON INSTITUCIONES DE CRÉDITO</t>
  </si>
  <si>
    <t>9.1.5</t>
  </si>
  <si>
    <t>AMORTIZACIÓN DE LA DEUDA EXTERNA CON ORGANISMOS FINANCIEROS INTERNACIONALES</t>
  </si>
  <si>
    <t>9.1.6</t>
  </si>
  <si>
    <t>AMORTIZACIÓN DE LA DEUDA BILATERAL</t>
  </si>
  <si>
    <t>9.1.7</t>
  </si>
  <si>
    <t>AMORTIZACIÓN DE LA DEUDA EXTERNA POR EMISIÓN DE TIÍTULOS Y VALORES</t>
  </si>
  <si>
    <t>9.1.8</t>
  </si>
  <si>
    <t>AMORTIZACIÓN DE ARRENDAMIENTOS FINANCIEROS INTERNACIONALES</t>
  </si>
  <si>
    <t>9.2.1</t>
  </si>
  <si>
    <t>INTERESES DE LA DEUDA INTERNA CON INSTITUCIONES DE CRÉDITO</t>
  </si>
  <si>
    <t>9.2.2</t>
  </si>
  <si>
    <t>INTERESES DERIVADOS DE LA COLOCACIÓN DE TÍTULOS Y VALORES</t>
  </si>
  <si>
    <t>9.2.3</t>
  </si>
  <si>
    <t>INTERESES POR ARRENDAMIENTOS FINANCIEROS NACIONALES</t>
  </si>
  <si>
    <t>9.2.4</t>
  </si>
  <si>
    <t>INTERESES DE LA DEUDA EXTERNA CON INSTITUCIONES DE CRÉDITO</t>
  </si>
  <si>
    <t>9.2.5</t>
  </si>
  <si>
    <t>INTERESES DE LA DEUDA CON ORGANISMOS FINANCIEROS INTERNACIONALES</t>
  </si>
  <si>
    <t>9.2.6</t>
  </si>
  <si>
    <t>INTERESES DE LA DEUDA BILATERAL</t>
  </si>
  <si>
    <t>9.2.7</t>
  </si>
  <si>
    <t>INTERESES DERIVADOS DE LA COLOCACIÓN DE TÍTULOS Y VALORES EN EL EXTERIOR</t>
  </si>
  <si>
    <t>9.2.8</t>
  </si>
  <si>
    <t>INTERESES POR ARRENDAMIENTOS FINANCIEROS INTERNACIONALES</t>
  </si>
  <si>
    <t>9.3.1</t>
  </si>
  <si>
    <t>COMISIONES DE LA DEUDA PÚBLICA INTERNA</t>
  </si>
  <si>
    <t>9.3.2</t>
  </si>
  <si>
    <t>COMISIONES DE LA DEUDA PÚBLICA EXTERNA</t>
  </si>
  <si>
    <t>9.4.1</t>
  </si>
  <si>
    <t>GASTOS DE LA DEUDA PÚBLICA INTERNA</t>
  </si>
  <si>
    <t>9.4.2</t>
  </si>
  <si>
    <t>GASTOS DE LA DEUDA PÚBLICA EXTERNA</t>
  </si>
  <si>
    <t>9.5.1</t>
  </si>
  <si>
    <t>COSTOS POR COBERTURAS</t>
  </si>
  <si>
    <t>9.6.1</t>
  </si>
  <si>
    <t>APOYOS A INTERMEDIARIOS FINANCIEROS</t>
  </si>
  <si>
    <t>9.6.2</t>
  </si>
  <si>
    <t>APOYOS A AHORRADORES Y DEUDORES DEL SISTEMA FINANCIERO NACIONAL</t>
  </si>
  <si>
    <t>9.9.1</t>
  </si>
  <si>
    <t>ADEUDOS DE EJERCICIOS FISCALES ANTERIORES</t>
  </si>
  <si>
    <t xml:space="preserve"> Total</t>
  </si>
  <si>
    <t>LIBRO CONMEMORATIVO DEL 50 ANIVERSARIO DEL HUEY ATLIXCAYOTL CMADJ-072-2015</t>
  </si>
  <si>
    <t>VILLA ILUMINADA CMADJ-155-2015</t>
  </si>
  <si>
    <t>DIRECCION GENERAL DE DESARROLLO HUMANO Y ECONOMICO CON INCLUSION SOCIAL</t>
  </si>
  <si>
    <t>PUBLICIDAD VILLA ILUMINADA 2015 CMADJ-177-2015</t>
  </si>
  <si>
    <t>PUBLICIDAD VILLA ILUMINADA 2015</t>
  </si>
  <si>
    <t>COMUNICACIÓN SOCIAL</t>
  </si>
  <si>
    <t>Adquisiciones, Arrendamientos y Servicios</t>
  </si>
  <si>
    <t>Mayor de</t>
  </si>
  <si>
    <t>Hasta</t>
  </si>
  <si>
    <t>Dependencias y Entidades</t>
  </si>
  <si>
    <t>Obras Públicas y Servicios Relacionados con las Mismas</t>
  </si>
  <si>
    <t>directamente</t>
  </si>
  <si>
    <t>Monto máximo</t>
  </si>
  <si>
    <t>TOPES EN MONTOS PARA ASGINACIÓN DIRECTA, INVITACIÓN Y LICITACIÓN PÚBLICA</t>
  </si>
  <si>
    <t>UNIDAD RESPONSABLE</t>
  </si>
  <si>
    <t>MEJORAR LA CALIDAD DE VIDA DE LOS HABITANTES DEL MUNICIPIO DE ATLIXCO A TRAVEZ DE ACTVIDAD FISICA DEPORTIVA Y RECREATICA EN ESPACIOS DEPORTIVOS ADECUADOS</t>
  </si>
  <si>
    <t>1. APOYOS ALIMENTARIOS A BENEFICIARIO DE PROGRAMAS DESAYUNOS ESCOLARES EN SU MODALIDAD CALIENTE Y FRIA,  A PERSONAS CON DISCAPACIDAD, RESCATE NUTRICIO E INICIANDO UNA CORRECTA NUTRICION, OTORGADOS</t>
  </si>
  <si>
    <t>5. SERVICIOS PARA EL FORTALECIMIENTO DEL VINCULO FAMILIAR, OTORGADOS</t>
  </si>
  <si>
    <t>8. CAPACITACION PARA LA PREVENCIÓN DE RIESGOS PSICOSOCIALES Y MALTRATO, REALIZADAS</t>
  </si>
  <si>
    <t>INGRESOS</t>
  </si>
  <si>
    <t>INGRESOS CORRIENTES</t>
  </si>
  <si>
    <t>IMPUESTOS</t>
  </si>
  <si>
    <t>CONTRIBUCIONES A LA SEGURIDAD SOCIAL</t>
  </si>
  <si>
    <t>1.1.3</t>
  </si>
  <si>
    <t>CONTRIBUCIONES DE MEJORAS</t>
  </si>
  <si>
    <t>1.1.4</t>
  </si>
  <si>
    <t>DERECHOS, PRODUCTOS Y APROVECHAMIENTOS CORRIENTES</t>
  </si>
  <si>
    <t>1.1.5</t>
  </si>
  <si>
    <t>RENTAS DE LA PROPIEDAD</t>
  </si>
  <si>
    <t>1.1.6</t>
  </si>
  <si>
    <t>VENTA DE BIENES Y SERVICIOS DE ENTIDADES DEL GOBIERNO FEDERAL/INGRESOS DE EXPLOTACION DE ENTIDADES EMPRESARIALES</t>
  </si>
  <si>
    <t>1.1.7</t>
  </si>
  <si>
    <t>1.1.8</t>
  </si>
  <si>
    <t>TRANSFERENCIAS, ASIGNACIONES Y DONATIVOS CORRIENTES RECIBIDOS</t>
  </si>
  <si>
    <t>1.1.9</t>
  </si>
  <si>
    <t>INGRESOS DE CAPITAL</t>
  </si>
  <si>
    <t>VENTA (DISPOSICION) DE ACTIVOS</t>
  </si>
  <si>
    <t>1.2.1.1</t>
  </si>
  <si>
    <t>VENTA DE ACTIVOS</t>
  </si>
  <si>
    <t>1.2.1.3</t>
  </si>
  <si>
    <t>1.2.1.2</t>
  </si>
  <si>
    <t>VENTA DE OBJETOS DE VALOR</t>
  </si>
  <si>
    <t>VENTA DE ACTIVOS NO PRODUCIDOS</t>
  </si>
  <si>
    <t>DISMINUCION DE EXISTENCIAS</t>
  </si>
  <si>
    <t>1.2.3</t>
  </si>
  <si>
    <t>INCREMENTO DE LA DEPRECIACION, AMORTIZACION, ESTIMACIONES Y PROVISIONES ACUMULADAS</t>
  </si>
  <si>
    <t>1.2.4</t>
  </si>
  <si>
    <t>TRANSFERENCIAS, ASIGNACIONES Y DONATIVOS DE CAPITAL RECIBIDOS</t>
  </si>
  <si>
    <t>1.2.5</t>
  </si>
  <si>
    <t>RECUPERACION DE INVENCIONES FINANCIERAS REALIZADAS CON FINES DE POLITICA</t>
  </si>
  <si>
    <t>TOTAL DE INGRESOS</t>
  </si>
  <si>
    <t>CLASIFICACIÓN ECONOMICA INGRESOS</t>
  </si>
  <si>
    <t>GASTOS CORRIENTES</t>
  </si>
  <si>
    <t>GASTOS</t>
  </si>
  <si>
    <t>GASTOS DE CONSUMO DE LOS ENTES DEL GOBIERNO GENERAL/GASTOS DE EXPLOTACION DE LAS ENTIDADES EMPRESARIALES</t>
  </si>
  <si>
    <t>2.1.1.1</t>
  </si>
  <si>
    <t>REMUNERACIONES</t>
  </si>
  <si>
    <t>2.1.1.2</t>
  </si>
  <si>
    <t>COMPRA DE BIENES Y SERVICIOS</t>
  </si>
  <si>
    <t>2.1.1.3</t>
  </si>
  <si>
    <t>VARIACION DE EXISTENCIAS (DISMINUCION (+) INCREMENTO (-))</t>
  </si>
  <si>
    <t>2.1.1.4</t>
  </si>
  <si>
    <t>2.1.1.5</t>
  </si>
  <si>
    <t>ESTIMACIONES POR DETERIORO DE INVENTARIOS</t>
  </si>
  <si>
    <t>2.1.1.6</t>
  </si>
  <si>
    <t>IMPUESTOS SOBRE LOS PRODUCTOS, LA PRODUCCION Y LAS IMPORTACIONES DE LAS ENTIDADES EMPRESARIALES</t>
  </si>
  <si>
    <t>PRESTACIONES DE LA SEGURIDAD SOCIAL</t>
  </si>
  <si>
    <t>GASTOS DE LA PROPIEDAD</t>
  </si>
  <si>
    <t>2.1.3.1</t>
  </si>
  <si>
    <t>INTERESES</t>
  </si>
  <si>
    <t>2.1.3.2</t>
  </si>
  <si>
    <t>GASTOS DE LA PROPIEDAD DISTINTOS DE INTERESES</t>
  </si>
  <si>
    <t>SUBSIDIOS Y SUBVENCIONES A EMPRESAS</t>
  </si>
  <si>
    <t>TRANSFERENCIAS, ASIGNACIONES Y DONATIVOS CORRIENTES OTORGADOS</t>
  </si>
  <si>
    <t>IMPUESTOS SOBRE LOS INGRESOS, LA RIQUEZA Y OTROS A LAS ENTIDADES EMPRESARIALES PUBLICAS</t>
  </si>
  <si>
    <t>PROVISIONES Y OTRAS ESTIMACIONES</t>
  </si>
  <si>
    <t>GASTOS DE CAPITAL</t>
  </si>
  <si>
    <t>CONSTRUCCIONES EN PROCESO</t>
  </si>
  <si>
    <t>ACTIVOS FIJOS (FORMACION BRUTA DEL CAPITAL FIJO)</t>
  </si>
  <si>
    <t>INCREMENTO DE EXISTENCIAS</t>
  </si>
  <si>
    <t>2.2.4</t>
  </si>
  <si>
    <t>OBJETOS DE VALOR</t>
  </si>
  <si>
    <t>2.2.5</t>
  </si>
  <si>
    <t>ACTIVOS NO PRODUCIDOS</t>
  </si>
  <si>
    <t>2.2.6</t>
  </si>
  <si>
    <t>TRANSFERENCIAS, ASIGNACIONES Y DONATIVOS DE CAPITAL OTORGADOS</t>
  </si>
  <si>
    <t>2.2.7</t>
  </si>
  <si>
    <t>INVERSIONES FINANCIERAS REALIZADAS CON FINES DE POLITICA ECONOMICA</t>
  </si>
  <si>
    <t>TOTAL DE GASTO</t>
  </si>
  <si>
    <t>SUBSIDIOS Y SUBVENCIONES RECIBIDOS POR LAS ENTIDADES EMPRESARIALES PUBLICAS</t>
  </si>
  <si>
    <t>DEPRECIACION Y AMORTIZACION (CONSUMO DE CAPITAL FIJO)</t>
  </si>
  <si>
    <t>CLASIFICACIÓN ECONOMICA GASTO</t>
  </si>
  <si>
    <t>PRESUPUESTO PARA LA ATENCION DE LAS NIÑAS, NIÑOS Y ADOLECENTES</t>
  </si>
  <si>
    <t xml:space="preserve">COMPONENTE </t>
  </si>
  <si>
    <t>DESARROLLO SOCIAL Y COMINITARIO</t>
  </si>
  <si>
    <t>C3- ACCIONES QUE REDUZCANY PREVENGAN EL REZAGO EDUCATIVO IMPLEMENTADAS</t>
  </si>
  <si>
    <t>INSITUTO MUNICIPAL DE LA JUVENTUD ATLIXQUENSE</t>
  </si>
  <si>
    <t xml:space="preserve">C1 CURSOS Y TALLERES DE COMUINICACIÓN EFECTIVA ENTRE PADRES E HIJOS REALIZADOS (PRODUCTOS DE PAPEL, CARTÓN E IMPRESOS ADQUIRIDOS COMO MATERIA PRIMA,COMBUSTIBLES, LUBRICANTES, ADITIVOS,CARBÓN Y SUS DERIVADOS ADQUIRIDOS COMO MATERIA PRIMA, SERVICIOS PROFESIONALES, CIENTÍFICOS Y TÉCNICOS INTEGRALES) </t>
  </si>
  <si>
    <t>C2 CURSOS Y TALLERES DE VALORES EN GRUPOS Y ESCUELAS ENFOCADOS HACIA EL NUCLEO FAMILIAR (GASTOS DE CEREMONIAL, GASTOS DE ORDEN SOCIAL Y CULTURAL)</t>
  </si>
  <si>
    <t>DIRECCION DE ACTIVACION FISICA, DEPORTIVA Y RECREATIVA.</t>
  </si>
  <si>
    <t>C.1- CULTURA DEL DEPORTE DESARROLLADA.</t>
  </si>
  <si>
    <t>EDUCACION</t>
  </si>
  <si>
    <t>C1-EVENTOS CIVICOS REALIZADOS</t>
  </si>
  <si>
    <t xml:space="preserve">TOTAL </t>
  </si>
  <si>
    <t>Presupuesto autorizado de adquisiciones,</t>
  </si>
  <si>
    <t>arrendamientos y servicios</t>
  </si>
  <si>
    <t>Monto máximo total de cada</t>
  </si>
  <si>
    <t>operación que podrá adjudicarse</t>
  </si>
  <si>
    <t>mediante invitación a cuando</t>
  </si>
  <si>
    <t>menos tres personas</t>
  </si>
  <si>
    <t>Nota.- Los anteriores montos se establecen sin perjuicio de los umbrales derivados de los tratados de libre comercio suscritos por México, por lo que las contrataciones por montos superiores a dichos umbrales deberán licitarse, salvo que las mismas se incluyan en la reserva correspondiente, o se cumpla con algún supuesto de excepción a la licitación pública prevista en dichos tratados.</t>
  </si>
  <si>
    <t>Presupuesto autorizado para realizar obras públicas y servicios relacionados con las mismas</t>
  </si>
  <si>
    <t>total de cada obra pública que podrá adjudicarse directamente Dependencias y Entidades</t>
  </si>
  <si>
    <t>total de cada servicio relacionado con obra pública que podrá adjudicarse directamente Dependencias y Entidades</t>
  </si>
  <si>
    <t>total de cada obra pública que podrá adjudicarse adjudicarse mediante invitación a cuando menos tres personas Dependencias y Entidades</t>
  </si>
  <si>
    <t>total de cada servicio relacionado con obra pública que podrá adjudicarse mediante invitación a cuando menos tres personas Dependencias y Entidades</t>
  </si>
  <si>
    <t>El Ayuntamiento, para realizar adjudicaciones de adquisiciones, arrendamientos y servicios, obras públicas y servicios relacionados con la misma, según el origen del recurso, para el caso de Recursos Federales, se sujetarán a lo dispuesto en la Ley de Adquisiciones Arrendamientos y Servicios del Sector Público, la Ley de Obra Pública y Servicios Relacionados con la Misma, y en la Normatividad que resulte aplicable y conforme a los siguientes montos y procedimientos:</t>
  </si>
  <si>
    <r>
      <t xml:space="preserve">El Ayuntamiento, para realizar adjudicaciones de adquisiciones, arrendamientos y servicios, obras públicas y servicios relacionados con la misma, según el origen del recurso, para el caso de </t>
    </r>
    <r>
      <rPr>
        <b/>
        <sz val="10"/>
        <color rgb="FF000000"/>
        <rFont val="Arial"/>
        <family val="2"/>
      </rPr>
      <t>Recursos Estatales y Municipales</t>
    </r>
    <r>
      <rPr>
        <sz val="10"/>
        <color rgb="FF000000"/>
        <rFont val="Arial"/>
        <family val="2"/>
      </rPr>
      <t>, se sujetarán a lo dispuesto en la Ley de Adquisiciones Arrendamientos y Servicios del Sector Público del Estado de Puebla, la Ley de Obra Pública y Servicios Relacionados con la Misma del Estado de Puebla, y en la Normatividad que resulte aplicable y conforme a los siguientes montos y procedimientos:</t>
    </r>
  </si>
  <si>
    <t xml:space="preserve">ARTÍCULO 48. </t>
  </si>
  <si>
    <t>TIPO DE ADJUDICACIÓN</t>
  </si>
  <si>
    <t>MAYOR DE:</t>
  </si>
  <si>
    <t>HASTA:</t>
  </si>
  <si>
    <t>MONTOS SUPERIORES</t>
  </si>
  <si>
    <t>LICITACIÓN PÚBLICA</t>
  </si>
  <si>
    <t>INVITACIÓN POR CONCURSO</t>
  </si>
  <si>
    <t>INVITACIÓN A CUANDO MENOS TRES PERSONAS</t>
  </si>
  <si>
    <t>ADJUDICACIÓN DIRECTA</t>
  </si>
  <si>
    <t>NOTA: el límite máximo para la adquisición de vehículos será de $1,233,000.00 (Un millón doscientos treinta y tres mil pesos 00/100 M.N.),</t>
  </si>
  <si>
    <t>Los montos establecidos para las adquisiciones, arrendamientos y prestaciones de servicios deberán considerarse sin incluir el importe del Impuesto al Valor Agregado.</t>
  </si>
  <si>
    <t>DE LOS MONTOS MÁXIMOS Y MÍNIMOS PARA LA ADJUDICACIÓN</t>
  </si>
  <si>
    <t>DE OBRA PÚBLICA Y SERVICIOS RELACIONADOS CON LA MISMA</t>
  </si>
  <si>
    <t xml:space="preserve">ARTÍCULO 62. </t>
  </si>
  <si>
    <t>TIPO DE ADJUDICACION</t>
  </si>
  <si>
    <t>INVITACIÓN A CUANDO MENOS CINCO PERSONAS</t>
  </si>
  <si>
    <t>Los montos establecidos en las fracciones del presente artículo deberán considerarse sin incluir el importe del Impuesto al Valor Agregado.</t>
  </si>
  <si>
    <t>Dirección de Recursos Humanos</t>
  </si>
  <si>
    <t>REMUNERACIONES NETAS</t>
  </si>
  <si>
    <t>PUESTO/PLAZA</t>
  </si>
  <si>
    <t>Número de Plazas</t>
  </si>
  <si>
    <t>RAMA</t>
  </si>
  <si>
    <t>AUXILIAR</t>
  </si>
  <si>
    <t>OPERATIVA</t>
  </si>
  <si>
    <t>AUXILIAR A</t>
  </si>
  <si>
    <t>AUXILIAR B</t>
  </si>
  <si>
    <t>AUXILIAR C</t>
  </si>
  <si>
    <t>AUXILIAR D</t>
  </si>
  <si>
    <t>DE</t>
  </si>
  <si>
    <t>HASTA</t>
  </si>
  <si>
    <t>MANDOS MEDIOS Y SUPERIORES (IMCO 38)</t>
  </si>
  <si>
    <t>PRESTACIONES ADICIONALES (IMCO 39)</t>
  </si>
  <si>
    <t>ADMINISTRATIVA</t>
  </si>
  <si>
    <t xml:space="preserve">PRESIDENTE MUNICIPAL          </t>
  </si>
  <si>
    <t>X</t>
  </si>
  <si>
    <t>N/A</t>
  </si>
  <si>
    <t xml:space="preserve">SECRETARIO PARTICULAR PRES.   </t>
  </si>
  <si>
    <t xml:space="preserve">SINDICO MUNICIPAL             </t>
  </si>
  <si>
    <t xml:space="preserve">PRESIDENTA DEL DIF            </t>
  </si>
  <si>
    <t xml:space="preserve">CONTRALOR MUNICIPAL           </t>
  </si>
  <si>
    <t xml:space="preserve">SECRETARIA GRAL. AYUNTAMIENTO </t>
  </si>
  <si>
    <t>PENSIONADOS</t>
  </si>
  <si>
    <t xml:space="preserve">TESORERO MUNICIPAL            </t>
  </si>
  <si>
    <t>DIRECTOR GENERAL</t>
  </si>
  <si>
    <t xml:space="preserve">ASESOR "A"                    </t>
  </si>
  <si>
    <t xml:space="preserve">ASESOR "B"                    </t>
  </si>
  <si>
    <t xml:space="preserve">ASESOR "C"                    </t>
  </si>
  <si>
    <t>DIRECTOR A</t>
  </si>
  <si>
    <t xml:space="preserve"> GUARDIAS VARIABLES </t>
  </si>
  <si>
    <t xml:space="preserve">APLICACIÓN </t>
  </si>
  <si>
    <t>DIRECTOR B</t>
  </si>
  <si>
    <t xml:space="preserve">Mérito y años de servicio </t>
  </si>
  <si>
    <t xml:space="preserve">Conforme a los años de servicio. </t>
  </si>
  <si>
    <t>DIRECTOR C</t>
  </si>
  <si>
    <t xml:space="preserve">Prima Vacacional </t>
  </si>
  <si>
    <t xml:space="preserve">20 días </t>
  </si>
  <si>
    <t xml:space="preserve">Sobre sueldo base. </t>
  </si>
  <si>
    <t>JEFE DE DEPTO. "A"</t>
  </si>
  <si>
    <t>Ayuda de Anteojos</t>
  </si>
  <si>
    <t>Aplica hasta Octubre del 2018.</t>
  </si>
  <si>
    <t>JEFE DE DEPTO. "B"</t>
  </si>
  <si>
    <t>JEFE DE DEPTO. "C"</t>
  </si>
  <si>
    <t xml:space="preserve">JEFE DE DEPTO. </t>
  </si>
  <si>
    <t>JUZGADO CALIFICADOR</t>
  </si>
  <si>
    <t>COMANDANTE DE BOMBEROS</t>
  </si>
  <si>
    <t xml:space="preserve">Director de Área "A" Seguridad Pública </t>
  </si>
  <si>
    <t>x</t>
  </si>
  <si>
    <t>OFICIAL</t>
  </si>
  <si>
    <t>Director de Área "B" CE.RE.SO</t>
  </si>
  <si>
    <t>BOMBEROS</t>
  </si>
  <si>
    <t xml:space="preserve">POLICIA                       </t>
  </si>
  <si>
    <t xml:space="preserve">POLICIA 3o                    </t>
  </si>
  <si>
    <t xml:space="preserve">AUXILIAR A                 </t>
  </si>
  <si>
    <t xml:space="preserve">POLICIA 2o                    </t>
  </si>
  <si>
    <t xml:space="preserve">AUXILIAR B                    </t>
  </si>
  <si>
    <t xml:space="preserve">POLICIA 2o (JEFE U. ANALISIS) </t>
  </si>
  <si>
    <t xml:space="preserve">POLICIA 1o                    </t>
  </si>
  <si>
    <t>TOTAL CONFIANZA</t>
  </si>
  <si>
    <t xml:space="preserve">SUBDIR. DE SEGURIDAD PUBLICA  </t>
  </si>
  <si>
    <t>CUSTODIO A</t>
  </si>
  <si>
    <t>CUSTODIO</t>
  </si>
  <si>
    <t xml:space="preserve"> TOTAL DE PLAZAS (IMCO 36)</t>
  </si>
  <si>
    <t>FORMATO DE INFORMACION DE OBLIGACIONES PAGADAS O GARANTIZADAS CON FONDOS FEDERALES</t>
  </si>
  <si>
    <t>TIPO DE OBLIGACION</t>
  </si>
  <si>
    <t>PLAZO</t>
  </si>
  <si>
    <t>TASA</t>
  </si>
  <si>
    <t>FIN, DESTINO Y OBJETO</t>
  </si>
  <si>
    <t>ACREEDOR, PROVEEDOR O CONTRATISTA</t>
  </si>
  <si>
    <t>DIF</t>
  </si>
  <si>
    <t>IMPORTE TOTAL</t>
  </si>
  <si>
    <t xml:space="preserve">FONDO </t>
  </si>
  <si>
    <t>IMPORTE GARANTIZADO</t>
  </si>
  <si>
    <t>IMPORTE PAGADO</t>
  </si>
  <si>
    <t>% RESPECTO AL TOTAL</t>
  </si>
  <si>
    <t>IMPORTE Y PORCENTAJE DEL TOTAL QUE SE PAGA Y GARANTIZA CON EL RECURSO DE DICHOS FONDOS</t>
  </si>
  <si>
    <t>FINANCIERA</t>
  </si>
  <si>
    <t>6 MESES</t>
  </si>
  <si>
    <t>COMPRA DE TERRENO PARA LA CASA DE JUSTICIA</t>
  </si>
  <si>
    <t>SECRETARIA DE FINANZAS</t>
  </si>
  <si>
    <t>UNIDAD MOVIL DE SALUD</t>
  </si>
  <si>
    <t>AMBULANCIA DE URGENCIAS</t>
  </si>
  <si>
    <t>SECRETARIA DE SALUD Y DE LOS SERVICIOS DE SALUD DEL ESTADO DE PUEBLA</t>
  </si>
  <si>
    <t>5 MESE</t>
  </si>
  <si>
    <t>COMPRA DE TERRENO PARA ARCO DE SEGURIDAD</t>
  </si>
  <si>
    <t>02</t>
  </si>
  <si>
    <t>tesoreia</t>
  </si>
  <si>
    <t>ingresos</t>
  </si>
  <si>
    <t xml:space="preserve"> Derechos por el uso, goce, aprovechamiento o explotación de bienes de dominio público</t>
  </si>
  <si>
    <t>36</t>
  </si>
  <si>
    <t>rastro</t>
  </si>
  <si>
    <t>37</t>
  </si>
  <si>
    <t>panteones</t>
  </si>
  <si>
    <t>47</t>
  </si>
  <si>
    <t>mercados</t>
  </si>
  <si>
    <t>Derechos por el uso, goce, aprovechamiento o explotación de bienes de dominio público</t>
  </si>
  <si>
    <t xml:space="preserve"> Derechos por prestación de servicios</t>
  </si>
  <si>
    <t>Derechos por prestación de servicios</t>
  </si>
  <si>
    <t>reg. Civil</t>
  </si>
  <si>
    <t>des. Urbano</t>
  </si>
  <si>
    <t>limpia</t>
  </si>
  <si>
    <t>relleno</t>
  </si>
  <si>
    <t>potec. Civil</t>
  </si>
  <si>
    <t>salud comunitaria</t>
  </si>
  <si>
    <t>07</t>
  </si>
  <si>
    <t>dif</t>
  </si>
  <si>
    <t xml:space="preserve"> Otros Derechos</t>
  </si>
  <si>
    <t>cri</t>
  </si>
  <si>
    <t>hospital</t>
  </si>
  <si>
    <t>Otros Derechos</t>
  </si>
  <si>
    <t>biblioteca</t>
  </si>
  <si>
    <t xml:space="preserve"> Productos de tipo corriente</t>
  </si>
  <si>
    <t xml:space="preserve"> </t>
  </si>
  <si>
    <t xml:space="preserve"> Aprovechamientos de tipo corriente</t>
  </si>
  <si>
    <t>05</t>
  </si>
  <si>
    <t>seg. Publica</t>
  </si>
  <si>
    <t>14</t>
  </si>
  <si>
    <t>23</t>
  </si>
  <si>
    <t>vialidad</t>
  </si>
  <si>
    <t>24</t>
  </si>
  <si>
    <t>cereso</t>
  </si>
  <si>
    <t>SUBSEMUN 2015</t>
  </si>
  <si>
    <t>SECRETARIA DE SEGURIDAD PUBLICA FEDERAL</t>
  </si>
  <si>
    <t>PROGRAMA FOPADEM 2015</t>
  </si>
  <si>
    <t>SECRETARIA DE DESARROLLO SOCIAL</t>
  </si>
  <si>
    <t>CONADE 2015</t>
  </si>
  <si>
    <t>COMISION NACIONAL DEL DEPORTE</t>
  </si>
  <si>
    <t>PROGRAMA PARA LA SUSTENIBILIDAD DE LOS SERVICIOS DE AGUA POTABLE Y SANEAMIENTO EN COMUNIDADES RURALES (PROSSAPYS 2015)</t>
  </si>
  <si>
    <t>C.N.A.</t>
  </si>
  <si>
    <t>PROGRAMA DE FOMENTO A LA URBANIZACION RURAL (FUR)</t>
  </si>
  <si>
    <t>SEDATU</t>
  </si>
  <si>
    <t>HABITAT 2015</t>
  </si>
  <si>
    <t>RESCATE DE ESPACIOS PUBLICOS</t>
  </si>
  <si>
    <t>DESARROLLO SOCIAL C.F.E. 2015</t>
  </si>
  <si>
    <t>COMISION FEDERAL DE ELECTRICIDAD</t>
  </si>
  <si>
    <t>PROGRAMA ESTATAL DE ESTUFAS DE LEÑA</t>
  </si>
  <si>
    <t>GOBIERNO DEL ESTADO DE PUEBLA</t>
  </si>
  <si>
    <t>PROGRAMA FEDERAL DE CONTINGENCIAS ECONOMICAS</t>
  </si>
  <si>
    <t>PROGRAMAS REGIONALES 2015</t>
  </si>
  <si>
    <t>MATERIALES PARA EL REGISTRO E IDENTIFICACIÓN DE BIENES Y PERSONAS</t>
  </si>
  <si>
    <t>2.3.2</t>
  </si>
  <si>
    <t>INSUMOS TEXTILES ADQUIRIDOS COMO MATERIA PRIMA</t>
  </si>
  <si>
    <t>2.3.5</t>
  </si>
  <si>
    <t>PRODUCTOS QUÍMICOS, FARMACÉUTICOS Y DE LABORATORIO ADQUIRIDOS COMO MATERIA PRIMA</t>
  </si>
  <si>
    <t>2.3.8</t>
  </si>
  <si>
    <t>MERCANCÍAS ADQUIRIDAS PARA SU COMERCIALIZACIÓN</t>
  </si>
  <si>
    <t>2.4.1</t>
  </si>
  <si>
    <t>PRODUCTOS MINERALES NO METÁLICOS</t>
  </si>
  <si>
    <t>2.4.3</t>
  </si>
  <si>
    <t>CAL, YESO Y PRODUCTOS DE YESO</t>
  </si>
  <si>
    <t>2.5.1</t>
  </si>
  <si>
    <t>PRODUCTOS QUÍMICOS BÁSICOS</t>
  </si>
  <si>
    <t>2.5.6</t>
  </si>
  <si>
    <t>FIBRAS SINTÉTICAS, HULES, PLÁSTICOS Y DERIVADOS</t>
  </si>
  <si>
    <t>2.5.9</t>
  </si>
  <si>
    <t>OTROS PRODUCTOS QUÍMICOS</t>
  </si>
  <si>
    <t>2.6.2</t>
  </si>
  <si>
    <t>CARBÓN Y SUS DERIVADOS</t>
  </si>
  <si>
    <t>2.7.4</t>
  </si>
  <si>
    <t>PRODUCTOS TEXTILES</t>
  </si>
  <si>
    <t>2.9.2</t>
  </si>
  <si>
    <t>REFACCIONES Y ACCESORIOS MENORES DE EDIFICIOS</t>
  </si>
  <si>
    <t>2.9.3</t>
  </si>
  <si>
    <t>REFACCIONES Y ACCESORIOS MENORES DE MOBILIARIO Y EQUIPO DE ADMINISTRACIÓN,EDUCACIONAL Y RECREATIVO</t>
  </si>
  <si>
    <t>3.1.6</t>
  </si>
  <si>
    <t>SERVICIOS DE TELECOMUNICACIONES Y SATÉLITES</t>
  </si>
  <si>
    <t>3.1.8</t>
  </si>
  <si>
    <t>SERVICIOS POSTALES Y TELEGRÁFICOS</t>
  </si>
  <si>
    <t>3.2.4</t>
  </si>
  <si>
    <t>ARRENDAMIENTO DE EQUIPO E INSTRUMENTAL MÉDICO Y DE LABORATORIO</t>
  </si>
  <si>
    <t>3.2.7</t>
  </si>
  <si>
    <t>ARRENDAMIENTO DE ACTIVOS INTANGIBLES</t>
  </si>
  <si>
    <t>3.2.8</t>
  </si>
  <si>
    <t>ARRENDAMIENTO FINANCIERO</t>
  </si>
  <si>
    <t>3.3.2</t>
  </si>
  <si>
    <t>SERVICIOS DE DISEÑO, ARQUITECTURA,INGENIERÍA Y ACTIVIDADES RELACIONADAS</t>
  </si>
  <si>
    <t>3.3.8</t>
  </si>
  <si>
    <t>SERVICIOS DE VIGILANCIA</t>
  </si>
  <si>
    <t>3.4.2</t>
  </si>
  <si>
    <t>SERVICIOS DE COBRANZA, INVESTIGACIÓN CREDITICIA Y SIMILAR</t>
  </si>
  <si>
    <t>3.4.3</t>
  </si>
  <si>
    <t>SERVICIOS DE RECAUDACIÓN, TRASLADO Y CUSTODIA DE VALORES</t>
  </si>
  <si>
    <t>3.4.4</t>
  </si>
  <si>
    <t>SEGUROS DE RESPONSABILIDAD PATRIMONIAL Y FIANZAS</t>
  </si>
  <si>
    <t>3.4.6</t>
  </si>
  <si>
    <t>ALMACENAJE, ENVASE Y EMBALAJE</t>
  </si>
  <si>
    <t>3.4.7</t>
  </si>
  <si>
    <t>FLETES Y MANIOBRAS</t>
  </si>
  <si>
    <t>3.4.8</t>
  </si>
  <si>
    <t>COMISIONES POR VENTAS</t>
  </si>
  <si>
    <t>3.4.9</t>
  </si>
  <si>
    <t>SERVICIOS FINANCIEROS, BANCARIOS Y COMERCIALES INTEGRALES</t>
  </si>
  <si>
    <t>3.5.6</t>
  </si>
  <si>
    <t>REPARACIÓN Y MANTENIMIENTO DE EQUIPO DE DEFENSA Y SEGURIDAD</t>
  </si>
  <si>
    <t>3.6.4</t>
  </si>
  <si>
    <t>SERVICIOS DE REVELADO DE FOTOGRAFÍAS</t>
  </si>
  <si>
    <t>3.6.5</t>
  </si>
  <si>
    <t>SERVICIOS DE LA INDUSTRIA FÍLMICA, DEL SONIDO Y DEL VIDEO</t>
  </si>
  <si>
    <t>3.7.3</t>
  </si>
  <si>
    <t>PASAJES MARÍTIMOS, LACUSTRES Y FLUVIALES</t>
  </si>
  <si>
    <t>3.7.4</t>
  </si>
  <si>
    <t>AUTOTRANSPORTE</t>
  </si>
  <si>
    <t>3.7.7</t>
  </si>
  <si>
    <t>GASTOS DE INSTALACIÓN Y TRASLADO DE MENAJE</t>
  </si>
  <si>
    <t>3.7.8</t>
  </si>
  <si>
    <t>SERVICIOS INTEGRALES DE TRASLADO Y VIÁTICOS</t>
  </si>
  <si>
    <t>3.7.9</t>
  </si>
  <si>
    <t>OTROS SERVICIOS DE TRASLADO Y HOSPEDAJE</t>
  </si>
  <si>
    <t>3.8.4</t>
  </si>
  <si>
    <t>EXPOSICIONES</t>
  </si>
  <si>
    <t>3.9.1</t>
  </si>
  <si>
    <t>SERVICIOS FUNERARIOS Y DE CEMENTERIOS</t>
  </si>
  <si>
    <t>3.9.2</t>
  </si>
  <si>
    <t>IMPUESTOS Y DERECHOS</t>
  </si>
  <si>
    <t>3.9.3</t>
  </si>
  <si>
    <t>IMPUESTOS Y DERECHOS DE IMPORTACIÓN</t>
  </si>
  <si>
    <t>3.9.4</t>
  </si>
  <si>
    <t>SENTENCIAS Y RESOLUCIONES POR AUTORIDAD COMPETENTE</t>
  </si>
  <si>
    <t>3.9.5</t>
  </si>
  <si>
    <t>PENAS, MULTAS, ACCESORIOS Y ACTUALIZACIONES</t>
  </si>
  <si>
    <t>3.9.6</t>
  </si>
  <si>
    <t>OTROS GASTOS POR RESPONSABILIDADES</t>
  </si>
  <si>
    <t>3.9.7</t>
  </si>
  <si>
    <t>UTILIDADES</t>
  </si>
  <si>
    <t>HABERES</t>
  </si>
  <si>
    <t>REMUNERACIONES POR ADSCRIPCIÓN LABORAL EN EL EXTRANJERO</t>
  </si>
  <si>
    <t>HONORARIOS ASIMILABLES A SALARIOS</t>
  </si>
  <si>
    <t>SUELDOS BASE AL PERSONAL EVENTUAL</t>
  </si>
  <si>
    <t>RETRIBUCIONES POR SERVICIOS DE CARÁCTER SOCIAL</t>
  </si>
  <si>
    <t>RETRIB. A LOS REPRESENT. DE LOS TRABAJADORES Y DE LOS PATRONES EN LA JUNTA DE CONCILIACIÓN Y ARBITR.</t>
  </si>
  <si>
    <t>1.3.1</t>
  </si>
  <si>
    <t>PRIMAS POR AÑOS DE SERVICIOS EFECTIVOS PRESTADOS</t>
  </si>
  <si>
    <t>1.3.2.1</t>
  </si>
  <si>
    <t>PRIMAS DE VACACIONES Y DOMINICAL</t>
  </si>
  <si>
    <t>1.3.3</t>
  </si>
  <si>
    <t>HORAS EXTRAORDINARIAS</t>
  </si>
  <si>
    <t>1.3.4</t>
  </si>
  <si>
    <t>COMPENSACIONES</t>
  </si>
  <si>
    <t>1.3.5</t>
  </si>
  <si>
    <t>SOBREHABERES</t>
  </si>
  <si>
    <t>1.3.6</t>
  </si>
  <si>
    <t>ASIGNACIONES DE TÉCNICO, DE MANDO, POR COMISIÓN, DE VUELO Y DE TÉCNICO ESPECIAL</t>
  </si>
  <si>
    <t>1.3.7</t>
  </si>
  <si>
    <t>HONORARIOS ESPECIALES</t>
  </si>
  <si>
    <t>1.3.8</t>
  </si>
  <si>
    <t>PARTICIPACIONES POR VIGILANCIA EN EL CUMPLIMIENTO DE LAS LEYES Y CUSTODIA DE VALORES</t>
  </si>
  <si>
    <t>1.4.1</t>
  </si>
  <si>
    <t>APORTACIONES DE SEGURIDAD SOCIAL</t>
  </si>
  <si>
    <t>1.4.2</t>
  </si>
  <si>
    <t>APORTACIONES A FONDOS DE VIVIENDA</t>
  </si>
  <si>
    <t>1.4.3</t>
  </si>
  <si>
    <t>APORTACIONES AL SISTEMA PARA EL RETIRO</t>
  </si>
  <si>
    <t>1.5.3</t>
  </si>
  <si>
    <t>PRESTACIONES Y HABERES DE RETIRO</t>
  </si>
  <si>
    <t>1.5.4</t>
  </si>
  <si>
    <t>PRESTACIONES CONTRACTUALES</t>
  </si>
  <si>
    <t>1.6.1</t>
  </si>
  <si>
    <t>PREVISIONES DE CARÁCTER LABORAL,ECONÓMICA Y DE SEGURIDAD SOCIAL</t>
  </si>
  <si>
    <t>1.7.2</t>
  </si>
  <si>
    <t>RECOMPENSAS</t>
  </si>
  <si>
    <t>Actividad 4</t>
  </si>
  <si>
    <t>DIRECCION DE LA UNIDAD DE TRANSPARENCIA Y ACCESO A LA INFORMACION</t>
  </si>
  <si>
    <t>* Los ingresos por cuotas y aportaciones de seguridad social es un rubro que no se presupuesta debido a que no es un ingreso que el Municipio recaude.</t>
  </si>
  <si>
    <t>* Los ingresos por venta de bienes y servicios es un rubro que no se presupuesta debido a que no es un ingreso que el Municipio recaude.</t>
  </si>
  <si>
    <t>7.1.3.- 20% IEPS cerveza, refresco y alcohol</t>
  </si>
  <si>
    <t>7.1.4.- 8% IEPS Tabaco</t>
  </si>
  <si>
    <t>7.1.5.- IEPS Gasolinas</t>
  </si>
  <si>
    <t>7.1.6.- Impuesto Sobre Tenencia o Uso de Vehículos (federal), Rezago</t>
  </si>
  <si>
    <t>*Este Ayuntamiento no recauda ingresos de estos rubros ya que no son impuestos municipales.</t>
  </si>
  <si>
    <t>* transferencias, asignaciones, subsidios, y otras ayudas asi como Ingresos derivados de Financiamientos.- Este Ayuntamiento no estima ningún importe ya que ejercicios anteriores no se ha recibido o percibido un ingreso por estos rubros de ingreso.</t>
  </si>
  <si>
    <t>Notas:</t>
  </si>
  <si>
    <t xml:space="preserve">La contraloría municipal tiene bajo su cargo la Unidad de Transparencia y Acceso a la Información Pública. </t>
  </si>
  <si>
    <t>NOTA: El presupuesto de cabildo y presidencia están marcados de color azul.</t>
  </si>
  <si>
    <t>REMUNERACIONES AL PERSONAL DE CARÁCTER PERMANENTE</t>
  </si>
  <si>
    <t>REMUNERACIONES ADICIONALES Y ESPECIALES</t>
  </si>
  <si>
    <t>SEGURIDAD SOCIAL</t>
  </si>
  <si>
    <t>PAGO DE ESTIMULOS A SERVIDORES PUBLICOS</t>
  </si>
  <si>
    <t>MATERIALES DE ADMINISTRACION, EMISION DE DOCUMENTOS Y ARTUCULOS OFICIALES</t>
  </si>
  <si>
    <t>ALIMENTOS Y UTENSILIOS</t>
  </si>
  <si>
    <t xml:space="preserve">MATERIAS PRIMAS Y MATERIALES DE PRODUCCION Y COMERCIALIZACION </t>
  </si>
  <si>
    <t>MATERIALES Y ARTICULOS DE CONSTRUCCION Y DE REPARACION</t>
  </si>
  <si>
    <t>PRODUCTOS QUIMICOS, FARMACEUTICOS Y DE LABORATORIO</t>
  </si>
  <si>
    <t>COMBUSTIBLES, LUBRICANTES Y ADITIVOS</t>
  </si>
  <si>
    <t>VESTUARIO, BLANCOS, PRENDAS DE PROTECCION Y ARTICULOS DEPORTIVOS</t>
  </si>
  <si>
    <t>MATERIALES Y SUMINISTROS PARA SEGURIDAD</t>
  </si>
  <si>
    <t>HERRAMIENTAS, REFACCIONES Y ACCESORIOS MENORES</t>
  </si>
  <si>
    <t>SERVICIOS BASICOS</t>
  </si>
  <si>
    <t>SERVICIOS DE ARRENDAMIENTO</t>
  </si>
  <si>
    <t>SERVICIOS PROFESIONALES, CIENTIFICOS, TECNICOS Y OTROS SERVICIOS</t>
  </si>
  <si>
    <t>SERVICIOS FINANCIEROS, BANCARIOS Y COMERCIALES</t>
  </si>
  <si>
    <t>SERVICIOS DE INSTALACION, REPARACION, MANTENIMIENTO Y CONSERVACION</t>
  </si>
  <si>
    <t>SERVICIOS DE COMUNICACIÓN SOCIAL Y PUBLICIDAD</t>
  </si>
  <si>
    <t>SERVICIOS DE TRASLADO Y VIATICOS</t>
  </si>
  <si>
    <t>SERVICIOS OFICIALES</t>
  </si>
  <si>
    <t>TRANSFERENCIAS, ASIGNACIONES, SUBSIDIOS Y OTRAS AYUDAS</t>
  </si>
  <si>
    <t>TRANSFERENCIAS INTERNADAS Y ASIGNACIONES AL SECTOR PUBLICO</t>
  </si>
  <si>
    <t>SUBSIDIOS Y SUBVENCIONES</t>
  </si>
  <si>
    <t>AYUDAS SOCIALES</t>
  </si>
  <si>
    <t>DONATIVOS</t>
  </si>
  <si>
    <t>MOBILIARIO Y EQUIPO DE ADMINISTRACION</t>
  </si>
  <si>
    <t>MOBILIARIO Y EQUIPO EDUCACIONAL</t>
  </si>
  <si>
    <t>EQUIPO E INSTRUMENTAL MEDICO Y DE LABORATORIO</t>
  </si>
  <si>
    <t>VEHICULOS Y EQUIPO DE TRANSPORTE</t>
  </si>
  <si>
    <t>MAQUINARIA, OTROS EQUIPOS Y HERRAMIENTAS</t>
  </si>
  <si>
    <t>ACTIVOS BIOLOGICOS</t>
  </si>
  <si>
    <t>ACTIVOS INTANGIBLES</t>
  </si>
  <si>
    <t>OBRA PUBLICA EN BIENES PROPIOS</t>
  </si>
  <si>
    <t>PROVISIONES PARA CONTINGENCIAS Y OTRAS EROGACIONES ESPECIALES</t>
  </si>
  <si>
    <t>CONVENIOS</t>
  </si>
  <si>
    <t>AMORTIZACION DE LA DEUDA</t>
  </si>
  <si>
    <t>INTERESES DE LA DEUDA</t>
  </si>
  <si>
    <t>COMISIONES DE LA DEUDA</t>
  </si>
  <si>
    <t>GASTOS DE LA DEUDA</t>
  </si>
  <si>
    <t>COSTO POR COBERTURAS</t>
  </si>
  <si>
    <t>APOYOS FINANCIEROS</t>
  </si>
  <si>
    <t>ADEUDOS DE EJERCICIOS FISCALES ANTERIORES (ADEFAS)</t>
  </si>
  <si>
    <t>Tabuladores / Plazas</t>
  </si>
  <si>
    <t>PERSONAL DE CONFIANZA, BASE Y HONORARIOS</t>
  </si>
  <si>
    <t>PERSONAL DE BASE SINDICALIZADO Y NO SINDICALIZADO</t>
  </si>
  <si>
    <t>PENSIONADOS E INCAPACITADOS PERMANENTEMENTE</t>
  </si>
  <si>
    <t>MONTO DE LAS PRESTACIONES SINDICALES</t>
  </si>
  <si>
    <t>PERSONAL OPERATIVO DE SEGURIDAD PUBLICA Y TRANSITO MUNICIPAL</t>
  </si>
  <si>
    <t>Confianza</t>
  </si>
  <si>
    <t>* No se cuenta con personal comisionado por el gobierno del estado para las plazas de Policias.</t>
  </si>
  <si>
    <t>* Actualmente no hay partida asignada para contratar personal de Honorarios</t>
  </si>
  <si>
    <t>5 noviembre 2015-enero 2016</t>
  </si>
  <si>
    <t>24 marzo 2015-febrero 2016</t>
  </si>
  <si>
    <t>19 noviembre 2015-enero 2016</t>
  </si>
  <si>
    <t>PRESUPUESTO DE EGRESOS</t>
  </si>
  <si>
    <t>APROBADO EN SESION EXTRAORDINARIA DE CABILDO</t>
  </si>
  <si>
    <t>DE FECHA 17 DE DICIEMBRE QUE CORRESPONDE AL PUNTO 10</t>
  </si>
  <si>
    <t>DEL ORDEN DEL DIA</t>
  </si>
  <si>
    <t>PAGO PARA CONTRATOS DE ASOCIACIONES PUBLICO PRIVADAS</t>
  </si>
  <si>
    <t>Para el ejercicio 2016 el Presupuesto de Egresos no considera recurso para la contratación de servicios con Asociaciones Público Privadas.</t>
  </si>
  <si>
    <t>FIN</t>
  </si>
  <si>
    <t>CONTRIBUIR AL DESARROLLO HUMANO, ECONÓMICO CON INCLUSIÓN SOCIAL Y SALUD EN EL MUNICIPIO DE ATLIXCO A TRAVÉS DE LA REDUCCIÓN DE LAS CARENCIAS SOCIALES DE LA POBLACIÓN CON RESPECTO A CALIDAD DE ESPACIOS EN LA VIVIENDA SERVICIOS BÁSICOS, CAPACITACION PARA DESARROLLO ECONOMICO, EDUCACIÓN Y ACCIONES EN SALUD PREVENTIVA</t>
  </si>
  <si>
    <t>CONTRIBUIR A GENERAR CONCIENCIA SOCIAL ACERA DE LOS VALORES ORIENTADOS A LA INTEGRACIÓN FAMILIAR</t>
  </si>
  <si>
    <t>CONTRIBUIR A FORTALECER  LA FORMACION DE LOS  VALORES CIVICOS MEDIANTE LA PARTICIPACION DE AUTORIDADES, MAESTROS, PADRES DE FAMILIA Y ESTUDIANTES</t>
  </si>
  <si>
    <t>CONTRIBUIR A LA PROTECCION Y TRANQUILIDAD PARA TODOS LOS CIUDADANOS EN SITUACION DE VULNERABILIDAD MEDIANTE LA APLICACIÓN DE PROGRAMAS SOCIALES</t>
  </si>
  <si>
    <t>SUELDOS BASE AL PERSONAL PERMANENTE</t>
  </si>
  <si>
    <t>REMUNERACIONES AL PERSONAL DE CARÁCTER TRANSITORIO</t>
  </si>
  <si>
    <t>SUELDOS AL PERSONAL EVENTUAL</t>
  </si>
  <si>
    <t>RETRIBUCION A LOS REPRESENTANTES DE LOS TRABAJADORES Y DE LOS PATRONES EN LA JUNTA DE CONCILIACION Y ARBITRAJE</t>
  </si>
  <si>
    <t>1.3.2</t>
  </si>
  <si>
    <t>PRIMAS DE VACACIONES, DOMINICAL Y GRATIFICACION DE FIN DE AÑO</t>
  </si>
  <si>
    <t>ASIGNACIONES DE TECNICO, DE MANDO, POR COMISION, DE VUELO Y DE TECNICO ESPECIAL</t>
  </si>
  <si>
    <t>PREVISIONES</t>
  </si>
  <si>
    <t>PRESTACIONES DE CARÁCTER LABORAL, ECONOMICA Y DE SEGURIDAD</t>
  </si>
  <si>
    <t>PRODUCTOS, QUIMICOS, FARMACEUTICOS Y DE LABORATORIO ADQUIRIDOS COMO MATERIA PRIMA</t>
  </si>
  <si>
    <t>MERCANCIAS ADQUIRIDAS PARA SU COMERCIALIZACION</t>
  </si>
  <si>
    <t>PRODUCTOS MINERALES NO METALICOS</t>
  </si>
  <si>
    <t>OTROS MATERIALES Y ARTÍCULOS DE CONSTRUCCION Y REPARACION</t>
  </si>
  <si>
    <t>PRODUCTOS QUIMICOS BASICOS</t>
  </si>
  <si>
    <t>FIBRAS SINTETICAS, HULES, PLASTICOS Y DERIVADOS</t>
  </si>
  <si>
    <t>OTROS PRODUCTOS QUIMICOS</t>
  </si>
  <si>
    <t>2.6.1</t>
  </si>
  <si>
    <t>CARBON Y SUS DERIVADOS</t>
  </si>
  <si>
    <t>REFACCIONES Y ACCESORIOS MENORES DE MOBILIARIO Y EQUIPO DE ADMINISTRACION, EDUCACIONAL Y RECREATIVO</t>
  </si>
  <si>
    <t>SERVICIOS DE TELECOMUNICACIONES Y SATELITES</t>
  </si>
  <si>
    <t>SERVICIOS POSTALES Y TELEGRAFICOS</t>
  </si>
  <si>
    <t>ARRENDAMIENTO DE EQUIPO E INSTRUMENTAL MEDICO Y DE LABORATORIO</t>
  </si>
  <si>
    <t>SERVICIOS DE DISEÑO, ARQUITECTURA, INGENIERIA Y ACTIVIDADES RELACIONADAS</t>
  </si>
  <si>
    <t>SERVICIOS DE COBRANZA, INVESTIGACION CREDITICIA Y SIMILAR</t>
  </si>
  <si>
    <t>SERVICIOS DE RECAUDACION, TRASLADO Y CUSTODIA DE VALORES</t>
  </si>
  <si>
    <t>SEGUROS DE RESPONSABILIDAD PATRIMONIAL</t>
  </si>
  <si>
    <t>REPARACION Y MANTENIMIENTO DE EQUIPO DE DEFENSA Y SEGURIDAD</t>
  </si>
  <si>
    <t>SERVICIOS DE REVELADO DE FOTOGRAFIAS</t>
  </si>
  <si>
    <t>SERVICIOS DE LA INDUSTRIA FILMICA, DEL SONIDO Y DEL VIDEO</t>
  </si>
  <si>
    <t>3.7.1</t>
  </si>
  <si>
    <t>PASAJES AEREOS</t>
  </si>
  <si>
    <t>3.7.2</t>
  </si>
  <si>
    <t>PASAJES TERRESTRES</t>
  </si>
  <si>
    <t>VIATICOS EN EL EXTRANJERO</t>
  </si>
  <si>
    <t>GASTOS DE INSTALACION Y TRASLADO DE MENAJE</t>
  </si>
  <si>
    <t>SERVICIOS INTEGRALES DE TRASLADO Y VIATICOS</t>
  </si>
  <si>
    <t>OTRAS SERVICIOS DE TRASLADO Y HOSPEDAJE</t>
  </si>
  <si>
    <t>IMPUESTOS Y DERECHOS DE IMPORTACION</t>
  </si>
  <si>
    <t>4.1.1</t>
  </si>
  <si>
    <t>ASIGNACIONES PRESUPUESTARIAS AL PODER EJECUTIVO</t>
  </si>
  <si>
    <t>4.1.2</t>
  </si>
  <si>
    <t>ASIGNACIONES PRESUPUESTARIAS AL PODER LEGISLATIVO</t>
  </si>
  <si>
    <t>4.1.3</t>
  </si>
  <si>
    <t>ASIGNACIONES PRESUPUESTARIAS AL PODER JUDICIAL</t>
  </si>
  <si>
    <t>4.1.4</t>
  </si>
  <si>
    <t>ASIGNACIONES PRESUPUESTARIAS A ÓRGANOS AUTÓNOMOS</t>
  </si>
  <si>
    <t>4.1.6</t>
  </si>
  <si>
    <t>TRANSFERENCIAS INTERNAS OTORGADAS A ENTIDADES PARAESTATALES EMPRESARIALES Y NO FINANCIERAS</t>
  </si>
  <si>
    <t>4.1.7</t>
  </si>
  <si>
    <t>TRANSFERENCIAS INTERNAS OTORGADAS A FIDEICOMISOS PÚBLICOS EMPRESARIALES Y NO FINANCIEROS</t>
  </si>
  <si>
    <t>4.1.8</t>
  </si>
  <si>
    <t>TRANSFERENCIAS INTERNAS OTORGADAS A INSTITUCIONES PARAESTATALES PÚBLICAS FINANCIERAS</t>
  </si>
  <si>
    <t>4.1.9</t>
  </si>
  <si>
    <t>TRANSFERENCIAS INTERNAS OTORGADAS A FIDEICOMISOS PÚBLICOS FINANCIEROS</t>
  </si>
  <si>
    <t>TRANSFERENCIAS AL RESTO DEL SECTOR PUBLICO</t>
  </si>
  <si>
    <t>4.2.1</t>
  </si>
  <si>
    <t>TRANSFERENCIAS OTORGADAS A ENTIDADES PARAESTATALES NO EMPRESARIALES Y NO FINANCIERAS</t>
  </si>
  <si>
    <t>4.2.2</t>
  </si>
  <si>
    <t>TRANSFERENCIAS OTORGADAS PARA ENTIDADES PARAESTATALES EMPRESARIALES Y NO FINANCIERAS</t>
  </si>
  <si>
    <t>4.2.3</t>
  </si>
  <si>
    <t>TRANSFERENCIAS OTORGADAS PARA INSTITUCIONES PARAESTATALES PÚBLICAS FINANCIERAS</t>
  </si>
  <si>
    <t>4.2.4</t>
  </si>
  <si>
    <t>TRANSFERENCIAS OTORGADAS A ENTIDADES FEDERATIVAS Y MUNICIPIOS</t>
  </si>
  <si>
    <t>4.2.5</t>
  </si>
  <si>
    <t>TRANSFERENCIAS A FIDEICOMISOS DE ENTIDADES FEDERATIVAS Y MUNICIPIOS</t>
  </si>
  <si>
    <t>4.3.2</t>
  </si>
  <si>
    <t>SUBSIDIOS A LA DISTRIBUCIÓN</t>
  </si>
  <si>
    <t>4.3.3</t>
  </si>
  <si>
    <t>SUBSIDIOS A LA INVERSIÓN</t>
  </si>
  <si>
    <t>4.3.4</t>
  </si>
  <si>
    <t>SUBSIDIOS A LA PRESTACIÓN DE SERVICIOS PÚBLICOS</t>
  </si>
  <si>
    <t>4.3.5</t>
  </si>
  <si>
    <t>SUBSIDIOS PARA CUBRIR DIFERENCIALES DE TASA DE INTERÉS</t>
  </si>
  <si>
    <t>4.3.6</t>
  </si>
  <si>
    <t>SUBSIDIOS A LA VIVIENDA</t>
  </si>
  <si>
    <t>4.3.7</t>
  </si>
  <si>
    <t>SUBVENCIONES AL CONSUMO</t>
  </si>
  <si>
    <t>4.3.8</t>
  </si>
  <si>
    <t>SUBSIDIOS A ENTIDADES FEDERATIVAS Y MUNICIPIOS</t>
  </si>
  <si>
    <t>4.3.9</t>
  </si>
  <si>
    <t>OTROS SUBSIDIOS</t>
  </si>
  <si>
    <t>4.4.6</t>
  </si>
  <si>
    <t>AYUDAS SOCIALES A COOPERATIVAS</t>
  </si>
  <si>
    <t>4.4.7</t>
  </si>
  <si>
    <t>AYUDAS SOCIALES A ENTIDADES DE INTERÉS PÚBLICO</t>
  </si>
  <si>
    <t>PENSIONES</t>
  </si>
  <si>
    <t>4.5.2</t>
  </si>
  <si>
    <t>JUBILACIONES</t>
  </si>
  <si>
    <t>4.5.9</t>
  </si>
  <si>
    <t>OTRAS PENSIONES Y JUBILACIONES</t>
  </si>
  <si>
    <t>TRANSFERENCIAS A FIDEICOMISOS, MANDATOS Y OTROS ANALOGOS</t>
  </si>
  <si>
    <t>4.6.1</t>
  </si>
  <si>
    <t>TRANSFERENCIAS A FIDEICOMISOS DEL PODER EJECUTIVO</t>
  </si>
  <si>
    <t>4.6.2</t>
  </si>
  <si>
    <t>TRANSFERENCIAS A FIDEICOMISOS DEL PODER LEGISLATIVO</t>
  </si>
  <si>
    <t>4.6.3</t>
  </si>
  <si>
    <t>TRANSFERENCIAS A FIDEICOMISOS DEL PODER JUDICIAL</t>
  </si>
  <si>
    <t>4.6.4</t>
  </si>
  <si>
    <t>TRANSFERENCIAS A FIDEICOMISOS PÚBLICOS DE ENTIDADES PARAESTATALES NO EMPRESARIALES Y NO FINANCIERAS</t>
  </si>
  <si>
    <t>4.6.5</t>
  </si>
  <si>
    <t>TRANSFERENCIAS A FIDEICOMISOS PÚBLICOS DE ENDIDADES PARAESTATALES EMPRESARIALES Y NO FINANCIERAS</t>
  </si>
  <si>
    <t>4.6.6</t>
  </si>
  <si>
    <t>TRANSFERENCIAS A FIDEICOMISOS DE INSTITUCIONES PÚBLICAS FINANCIERAS</t>
  </si>
  <si>
    <t>4.6.9</t>
  </si>
  <si>
    <t>OTRAS TRANSFERENCIAS A FIDEICOMISOS</t>
  </si>
  <si>
    <t>TRANSFERENCIAS A LA SEGURIDAD SOCIAL</t>
  </si>
  <si>
    <t>4.7.1</t>
  </si>
  <si>
    <t>TRANSFERENCIAS POR OBLIGACIÓN DE LEY</t>
  </si>
  <si>
    <t>4.8.2</t>
  </si>
  <si>
    <t>DONATIVOS A ENTIDADES FEDERATIVAS</t>
  </si>
  <si>
    <t>4.8.3</t>
  </si>
  <si>
    <t>DONATIVOS A FIDEICOMISOS PRIVADOS</t>
  </si>
  <si>
    <t>4.8.4</t>
  </si>
  <si>
    <t>DONATIVOS A FIDEICOMISOS ESTATALES</t>
  </si>
  <si>
    <t>4.8.5</t>
  </si>
  <si>
    <t>DONATIVOS INTERNACIONALES</t>
  </si>
  <si>
    <t>TRANSFERENCIAS AL EXTERIOR</t>
  </si>
  <si>
    <t>4.9.1</t>
  </si>
  <si>
    <t>TRANSFERENCIAS PARA GOBIERNOS EXTRANJEROS</t>
  </si>
  <si>
    <t>4.9.2</t>
  </si>
  <si>
    <t>TRANSFERENCIAS PARA ORGANISMOS INTERNACIONALES</t>
  </si>
  <si>
    <t>4.9.3</t>
  </si>
  <si>
    <t>TRANSFERENCIAS PARA EL SECTOR PRIVADO EXTERNO</t>
  </si>
  <si>
    <t>5.1.3</t>
  </si>
  <si>
    <t>BIENES ARTÍSTICOS, CULTURALES Y CIENTÌFICOS</t>
  </si>
  <si>
    <t>5.1.4</t>
  </si>
  <si>
    <t>5.2.9</t>
  </si>
  <si>
    <t>OTRO MOBILIARIO Y EQUIPO EDUCACIONAL Y RECREATIVO</t>
  </si>
  <si>
    <t>5.3.2</t>
  </si>
  <si>
    <t>INSTRUMENTAL MÉDICO Y DE LABORATORIO</t>
  </si>
  <si>
    <t>5.4.2</t>
  </si>
  <si>
    <t>CARROCERÍAS Y REMOLQUES</t>
  </si>
  <si>
    <t>5.4.3</t>
  </si>
  <si>
    <t>EQUIPO AEROESPACIAL</t>
  </si>
  <si>
    <t>5.4.4</t>
  </si>
  <si>
    <t>EQUIPO FERROVIARIO</t>
  </si>
  <si>
    <t>5.4.5</t>
  </si>
  <si>
    <t>EMBARCACIONES</t>
  </si>
  <si>
    <t>EQUIPO DE DEFENSA Y SEGURIDAD</t>
  </si>
  <si>
    <t>5.6.1</t>
  </si>
  <si>
    <t>MAQUINARIA Y EQUIPO AGROPECUARIO</t>
  </si>
  <si>
    <t>5.6.2</t>
  </si>
  <si>
    <t>MAQUINARIA Y EQUIPO INDUSTRIAL</t>
  </si>
  <si>
    <t>5.6.3</t>
  </si>
  <si>
    <t>MAQUINARIA Y EQUIPO DE CONSTRUCCIÓN</t>
  </si>
  <si>
    <t>5.7.1</t>
  </si>
  <si>
    <t>BOVINOS</t>
  </si>
  <si>
    <t>5.7.2</t>
  </si>
  <si>
    <t>PORCINOS</t>
  </si>
  <si>
    <t>5.7.3</t>
  </si>
  <si>
    <t>AVES</t>
  </si>
  <si>
    <t>5.7.4</t>
  </si>
  <si>
    <t>OVINOS Y CAPRINOS</t>
  </si>
  <si>
    <t>5.7.5</t>
  </si>
  <si>
    <t>PECES Y ACUICULTURA</t>
  </si>
  <si>
    <t>5.7.7</t>
  </si>
  <si>
    <t>ESPECIES MENORES Y DE ZOOLÓGICO</t>
  </si>
  <si>
    <t>5.7.9</t>
  </si>
  <si>
    <t>OTROS ACTIVOS BIOLÓGICOS</t>
  </si>
  <si>
    <t>BIENES INMUEBLES</t>
  </si>
  <si>
    <t>5.8.1</t>
  </si>
  <si>
    <t>TERRENOS</t>
  </si>
  <si>
    <t>5.8.2</t>
  </si>
  <si>
    <t>VIVIENDAS</t>
  </si>
  <si>
    <t>5.8.3</t>
  </si>
  <si>
    <t>EDIFICIOS NO RESIDENCIALES</t>
  </si>
  <si>
    <t>5.8.9</t>
  </si>
  <si>
    <t>OTROS BIENES INMUEBLES</t>
  </si>
  <si>
    <t>5.9.2</t>
  </si>
  <si>
    <t>PATENTES</t>
  </si>
  <si>
    <t>5.9.3</t>
  </si>
  <si>
    <t>MARCAS</t>
  </si>
  <si>
    <t>5.9.4</t>
  </si>
  <si>
    <t>DERECHOS</t>
  </si>
  <si>
    <t>5.9.5</t>
  </si>
  <si>
    <t>CONCESIONES</t>
  </si>
  <si>
    <t>5.9.6</t>
  </si>
  <si>
    <t>FRANQUICIAS</t>
  </si>
  <si>
    <t>5.9.8</t>
  </si>
  <si>
    <t>LICENCIAS INDUSTRIALES, COMERCIALES Y OTRAS</t>
  </si>
  <si>
    <t>5.9.9</t>
  </si>
  <si>
    <t>OTROS ACTIVOS INTANGIBLES</t>
  </si>
  <si>
    <t>OBRA PUBLICA EN BIENES DE DOMINIO PUBLICO</t>
  </si>
  <si>
    <t>6.1.1</t>
  </si>
  <si>
    <t>6.1.2</t>
  </si>
  <si>
    <t>6.1.3</t>
  </si>
  <si>
    <t>6.1.4</t>
  </si>
  <si>
    <t>6.1.5</t>
  </si>
  <si>
    <t>CONSTRUCCIÓN DE VÍAS DE COMUNICACIÓN</t>
  </si>
  <si>
    <t>6.1.6</t>
  </si>
  <si>
    <t>OTRAS CONSTRUCCIONES DE INGENIERÍA CIVIL U OBRA PESADA</t>
  </si>
  <si>
    <t>6.1.7</t>
  </si>
  <si>
    <t>INSTALACIONES Y EQUIPAMIENTO EN CONSTRUCCIONES</t>
  </si>
  <si>
    <t>6.1.9</t>
  </si>
  <si>
    <t>TRABAJOS DE ACABADOS EN EDIFICACIONES Y OTROS TRABAJOS ESPECIALIZADOS</t>
  </si>
  <si>
    <t>6.2.5</t>
  </si>
  <si>
    <t>6.2.6</t>
  </si>
  <si>
    <t>6.2.7</t>
  </si>
  <si>
    <t>6.2.9</t>
  </si>
  <si>
    <t>PROYECTOS PRODUCTIVOS Y ACCIONES DE FOMENTO</t>
  </si>
  <si>
    <t>6.3.1</t>
  </si>
  <si>
    <t>ESTUDIOS, FORMULACIÓN Y EVALUACIÓN DE PROYEC. PRODUC. NO INCLUIDOS EN CONCEPTOS ANT. DE ESTE </t>
  </si>
  <si>
    <t>6.3.2</t>
  </si>
  <si>
    <t>EJECUCIÓN DE PROYECTOS PRODUCTIVOS NO INCLUIDOS EN CONCEPTOS ANTERIORES DE ESTE CAPÍTULO</t>
  </si>
  <si>
    <t>INVERSIONES PARA EL FOMENTO DE ACTIVIDADES PRODUCTIVAS</t>
  </si>
  <si>
    <t>7.1.1</t>
  </si>
  <si>
    <t>CRÉDITOS OTORGADOS POR ENTIDADES FEDERATIVAS Y MUNICIPIOS AL SECTOR SOCIAL Y PRIVADO</t>
  </si>
  <si>
    <t>7.1.2</t>
  </si>
  <si>
    <t>CRÉDITOS OTORGADOS POR LAS ENTIDADES FEDERATIVAS A MUNICIPIOS PARA EL FOMENTO DE ACTIVIDADES PRODUC.</t>
  </si>
  <si>
    <t>ACCIONES Y PARTICIPACIONES DE CAPITAL</t>
  </si>
  <si>
    <t>7.2.1</t>
  </si>
  <si>
    <t>ACCIO. Y PARTI. DE CAPIT. EN ENTID.  PARAEST. NO EMPRESARI. Y NO FINANCIE.  CON FINES DE POLÍT. ECONÓ.</t>
  </si>
  <si>
    <t>7.2.2</t>
  </si>
  <si>
    <t>ACCIO. Y PARTI. DE CAPIT. EN ENTID. PARAEST. EMPRESARIALES Y NO FINANCIE. CON FINES DE POLÍT. ECONÓ.</t>
  </si>
  <si>
    <t>7.2.3</t>
  </si>
  <si>
    <t>ACCIO. Y PARTI. DE CAPIT. EN INST. PARAESTATALES PÚBLICAS FINANCIERAS CON FINES DE POLÍTI</t>
  </si>
  <si>
    <t>7.2.4</t>
  </si>
  <si>
    <t>ACCIONES Y PARTICIPACIONESDE CAPITAL EN EL SECTOR PRIVADO CON FINES DE POLÍTICA ECONÓMICA</t>
  </si>
  <si>
    <t>7.2.5</t>
  </si>
  <si>
    <t>ACCIONES Y PARTICIPACIONES DE CAPITAL EN ORGANISMOS INTERNACIONALES CON FINES DE POLÍTICA EC</t>
  </si>
  <si>
    <t>7.2.6</t>
  </si>
  <si>
    <t>ACCIONES Y PARTICIPACIONES DE CAPITAL EN EL SECTOR EXTERNO CON FINES DE POLÍTICA ECONÓMICA</t>
  </si>
  <si>
    <t>7.2.7</t>
  </si>
  <si>
    <t>ACCIONES Y PARTICIPACIONES DE CAPITAL EN EL SECTOR PÚBLICO CON FINES DE GESTIÓN DE LIQUIDEZ</t>
  </si>
  <si>
    <t>7.2.8</t>
  </si>
  <si>
    <t>ACCIONES Y PARTICIPACIONES DE CAPITAL EN EL SECTOR PRIVADO CON FINES DE GESTIÓN DE LIQUIDEZ</t>
  </si>
  <si>
    <t>7.2.9</t>
  </si>
  <si>
    <t>ACCIONES Y PARTICIPACIONES DE CAPITAL EN EL SECTOR EXTERNO CON FINES DE GESTIÓN DE LIQUIDEZ</t>
  </si>
  <si>
    <t>COMPRA DE TITULOS Y VALORES</t>
  </si>
  <si>
    <t>7.3.1</t>
  </si>
  <si>
    <t>BONOS</t>
  </si>
  <si>
    <t>7.3.2</t>
  </si>
  <si>
    <t>VALORES REPRESENTATIVOS DE DEUDA ADQUIRIDOS CON FINES DE POLÍTICA ECONÓMICA</t>
  </si>
  <si>
    <t>7.3.3</t>
  </si>
  <si>
    <t>VALORES REPRESENTATIVOS DE DEUDA ADQUIRIDOS CON FINES DE GESTIÓN DE LIQUIDEZ</t>
  </si>
  <si>
    <t>7.3.4</t>
  </si>
  <si>
    <t>OBLIGACIONES NEGOCIABLES ADQUIRIDAS CON FINES DE POLÍTICA ECONÓMICA</t>
  </si>
  <si>
    <t>7.3.5</t>
  </si>
  <si>
    <t>OBLIGACIONES NEGOCIABLES ADQUIRIDAS CON FINES DE GESTIÓN DE LIQUIDÉZ</t>
  </si>
  <si>
    <t>7.3.9</t>
  </si>
  <si>
    <t>OTROS VALORES</t>
  </si>
  <si>
    <t>CANCESION DE PRESTAMOS</t>
  </si>
  <si>
    <t>7.4.1</t>
  </si>
  <si>
    <t>CONCESIÓN DE PRÉSTAMOS A ENT. PARAEST. NO EMPRES. Y NO FINANCIERAS CON FINES DE POLÍTICA ECONÓMICA</t>
  </si>
  <si>
    <t>7.4.2</t>
  </si>
  <si>
    <t>CONCESIÓN DE PRÉSTAMOS A ENT. PARAES. EMPRESARIALES Y NO FINANCIERAS CON FINES DE POLÍTICA ECONÓMICA</t>
  </si>
  <si>
    <t>7.4.3</t>
  </si>
  <si>
    <t>CONCESIÓN DE PRÉSTAMOS A INSTITUCIONES PARAESTATALES PÚBLICAS FINAN. CON FINES DE POLÍTICA ECONÓMICA</t>
  </si>
  <si>
    <t>7.4.4</t>
  </si>
  <si>
    <t>CONCESIÓN DE PRÉSTAMOS A ENTIDADES FEDERATIVAS Y MUNICIPIOS CON FINES DE POLÍTICA ECONÓMICA</t>
  </si>
  <si>
    <t>7.4.5</t>
  </si>
  <si>
    <t>CONCESIÓN DE PRÉSTAMOS AL SECTOR PRIVADO CON FINES DE POLÍTICA ECONÓMICA</t>
  </si>
  <si>
    <t>7.4.6</t>
  </si>
  <si>
    <t>CONCESIÓN DE PRÉSTAMOS AL SECTOR EXTERNO CON FINES DE POLÍTICA ECONÓMICA</t>
  </si>
  <si>
    <t>7.4.7</t>
  </si>
  <si>
    <t>CONCESIÓN DE PRÉSTAMOS AL SECTOR PÚBLICO CON FINES DE GESTIÓN DE LIQUIDEZ</t>
  </si>
  <si>
    <t>7.4.8</t>
  </si>
  <si>
    <t>CONCESIÓN DE PRÉSTAMOS AL SECTOR PRIVADO CON FINES DE GESTIÓN DE LIQUIDEZ</t>
  </si>
  <si>
    <t>7.4.9</t>
  </si>
  <si>
    <t>CONCESIÓN DE PRÉSTAMOS AL SECTOR EXTERNO CON FINES DE GESTIÓN DE LIQUIDEZ</t>
  </si>
  <si>
    <t>INVERSIONES EN FIDEICOMISOS, MANDATOS Y OTROS ANALOGOS</t>
  </si>
  <si>
    <t>7.5.1</t>
  </si>
  <si>
    <t>INVERSIONES EN FIDEICOMISOS DEL PODER EJECUTIVO</t>
  </si>
  <si>
    <t>7.5.2</t>
  </si>
  <si>
    <t>INVERSIONES EN FIDEICOMISOS DEL PODER LEGISLATIVO</t>
  </si>
  <si>
    <t>7.5.3</t>
  </si>
  <si>
    <t>INVERSIONES EN FIDEICOMISOS DEL PODER JUDICIAL</t>
  </si>
  <si>
    <t>7.5.4</t>
  </si>
  <si>
    <t>INVERSIONES EN FIDEICOMISOS PÚBLICOS NO EMPRESARIALES Y NO FINANCIEROS</t>
  </si>
  <si>
    <t>7.5.5</t>
  </si>
  <si>
    <t>INVERSIONES EN FIDEICOMISOS PÚBLICOS EMPRESARIALES Y NO FINANCIEROS</t>
  </si>
  <si>
    <t>7.5.6</t>
  </si>
  <si>
    <t>INVERSIONES EN FIDEICOMISOS PÚBLICOS FINANCIEROS</t>
  </si>
  <si>
    <t>7.5.7</t>
  </si>
  <si>
    <t>INVERSIONES EN FIDEICOMISOS DE ENTIDADES FEDERATIVAS</t>
  </si>
  <si>
    <t>7.5.8</t>
  </si>
  <si>
    <t>INVERSIONES EN FIDEICOMISOS DE MUNICIPIOS</t>
  </si>
  <si>
    <t>7.5.9</t>
  </si>
  <si>
    <t>OTRAS INVERSIONES EN FIDEICOMISOS</t>
  </si>
  <si>
    <t>OTRAS INVERSIONES FINANCIERAS</t>
  </si>
  <si>
    <t>7.6.1</t>
  </si>
  <si>
    <t>DEPÓSITOS A LARGO PLAZO EN MONEDA NACIONAL</t>
  </si>
  <si>
    <t>7.6.2</t>
  </si>
  <si>
    <t>DEPÓSITOS A LARGO PLAZO EN MONEDA EXTRANJERA</t>
  </si>
  <si>
    <t>7.9.1</t>
  </si>
  <si>
    <t>CONTINGENCIAS POR FENÓMENOS NATURALES</t>
  </si>
  <si>
    <t>7.9.2</t>
  </si>
  <si>
    <t>CONTINGENCIAS SOCIOECONÓMICAS</t>
  </si>
  <si>
    <t>FONDO GENERAL DE PARTICIPACIONES</t>
  </si>
  <si>
    <t>FONDO DE FOMENTO MUNICIPAL</t>
  </si>
  <si>
    <t>PARTICIPACIONES DE LAS ENTIDADES FEDERATIVAS A LOS MUNICIPIOS</t>
  </si>
  <si>
    <t>OTROS CONCEPTOS PARTICIPABLES DE LA FEDERACIÓN A ENTIDADES FEDERATIVAS</t>
  </si>
  <si>
    <t>OTROS CONCEPTOS PARTICIPABLES DE LA FEDERACIÓN A MUNICIPIOS</t>
  </si>
  <si>
    <t>CONVENIOS DE COLABORACIÓN ADMINISTRATIVA</t>
  </si>
  <si>
    <t>APORTACIONES</t>
  </si>
  <si>
    <t>APORTACIONES DE LA FEDERACIÓN A LAS ENTIDADES FEDERATIVAS</t>
  </si>
  <si>
    <t>APORTACIONES DE LA FEDERACIÓN A MUNICIPIOS</t>
  </si>
  <si>
    <t>8.3.3</t>
  </si>
  <si>
    <t>APORTACIONES DE LAS ENTIDADES FEDERATIVAS A LOS MUNICIPIOS</t>
  </si>
  <si>
    <t>8.3.4</t>
  </si>
  <si>
    <t>APORTACIONES PREVISTAS EN LEYES Y DECRETOS AL SISTEMA DE PROTECCIÓN SOCIAL</t>
  </si>
  <si>
    <t>8.3.5</t>
  </si>
  <si>
    <t>APORTACIONES PREVISTAS EN LEYES Y DECRETOS COMPENSATORIAS A ENTIDADES FEDERATIVAS Y MUNICIPIOS</t>
  </si>
  <si>
    <t>8.5.1</t>
  </si>
  <si>
    <t>CONVENIOS DE REASIGNACIÓN</t>
  </si>
  <si>
    <t>8.5.2</t>
  </si>
  <si>
    <t>CONVENIOS DE DESCENTRALIZACIÓN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</si>
</sst>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7" formatCode="&quot;$&quot;#,##0.00;\-&quot;$&quot;#,##0.00"/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_€_-;\-* #,##0.00\ _€_-;_-* &quot;-&quot;??\ _€_-;_-@_-"/>
    <numFmt numFmtId="165" formatCode="#,##0.0_ ;\-#,##0.0\ "/>
  </numFmts>
  <fonts count="5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theme="0"/>
      <name val="Calibri"/>
      <family val="2"/>
      <scheme val="minor"/>
    </font>
    <font>
      <sz val="10"/>
      <color theme="1"/>
      <name val="Century Gothic"/>
      <family val="2"/>
    </font>
    <font>
      <b/>
      <sz val="10"/>
      <color rgb="FF000000"/>
      <name val="Century Gothic"/>
      <family val="2"/>
    </font>
    <font>
      <sz val="10"/>
      <color rgb="FF000000"/>
      <name val="Century Gothic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theme="1"/>
      <name val="Times New Roman"/>
      <family val="1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6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000000"/>
      <name val="Times New Roman"/>
      <family val="1"/>
    </font>
    <font>
      <b/>
      <sz val="8"/>
      <color rgb="FF000000"/>
      <name val="Arial"/>
      <family val="2"/>
    </font>
    <font>
      <sz val="8"/>
      <color rgb="FF000000"/>
      <name val="Times New Roman"/>
      <family val="1"/>
    </font>
    <font>
      <sz val="8"/>
      <name val="Arial"/>
      <family val="2"/>
    </font>
    <font>
      <sz val="8"/>
      <color theme="1"/>
      <name val="Arial"/>
      <family val="2"/>
    </font>
    <font>
      <sz val="8"/>
      <name val="Arial Narrow"/>
      <family val="2"/>
    </font>
    <font>
      <sz val="7"/>
      <name val="Arial Narrow"/>
      <family val="2"/>
    </font>
    <font>
      <b/>
      <sz val="8"/>
      <name val="Arial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9"/>
      <color theme="1"/>
      <name val="Arial"/>
      <family val="2"/>
    </font>
    <font>
      <sz val="10"/>
      <color theme="7" tint="-0.249977111117893"/>
      <name val="Arial"/>
      <family val="2"/>
    </font>
    <font>
      <b/>
      <sz val="10"/>
      <color theme="0"/>
      <name val="Century Gothic"/>
      <family val="2"/>
    </font>
    <font>
      <sz val="10"/>
      <color theme="0"/>
      <name val="Century Gothic"/>
      <family val="2"/>
    </font>
    <font>
      <sz val="9"/>
      <color theme="0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2"/>
      <name val="Calibri"/>
      <family val="2"/>
      <scheme val="minor"/>
    </font>
    <font>
      <b/>
      <sz val="8"/>
      <color rgb="FFA8D08D"/>
      <name val="Tahoma"/>
      <family val="2"/>
    </font>
    <font>
      <sz val="8"/>
      <color rgb="FF000000"/>
      <name val="Arial"/>
      <family val="2"/>
    </font>
    <font>
      <b/>
      <sz val="10"/>
      <color rgb="FF00000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rgb="FF000000"/>
      <name val="Tahoma"/>
      <family val="2"/>
    </font>
    <font>
      <sz val="10"/>
      <color theme="9" tint="-0.249977111117893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theme="4" tint="0.79998168889431442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/>
      </patternFill>
    </fill>
    <fill>
      <patternFill patternType="solid">
        <fgColor theme="9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-0.249977111117893"/>
        <bgColor theme="4" tint="0.79998168889431442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0.39997558519241921"/>
        <bgColor theme="4" tint="0.79998168889431442"/>
      </patternFill>
    </fill>
    <fill>
      <patternFill patternType="solid">
        <fgColor rgb="FFCCECFF"/>
        <bgColor indexed="64"/>
      </patternFill>
    </fill>
  </fills>
  <borders count="47">
    <border>
      <left/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auto="1"/>
      </top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</cellStyleXfs>
  <cellXfs count="684">
    <xf numFmtId="0" fontId="0" fillId="0" borderId="0" xfId="0"/>
    <xf numFmtId="0" fontId="0" fillId="2" borderId="0" xfId="0" applyFill="1"/>
    <xf numFmtId="0" fontId="7" fillId="2" borderId="7" xfId="0" applyFont="1" applyFill="1" applyBorder="1" applyAlignment="1">
      <alignment vertical="center"/>
    </xf>
    <xf numFmtId="4" fontId="8" fillId="2" borderId="7" xfId="0" applyNumberFormat="1" applyFont="1" applyFill="1" applyBorder="1" applyAlignment="1">
      <alignment horizontal="right" vertical="center"/>
    </xf>
    <xf numFmtId="164" fontId="0" fillId="2" borderId="0" xfId="1" applyFont="1" applyFill="1"/>
    <xf numFmtId="0" fontId="0" fillId="2" borderId="0" xfId="0" applyFill="1" applyBorder="1"/>
    <xf numFmtId="4" fontId="0" fillId="0" borderId="0" xfId="0" applyNumberFormat="1"/>
    <xf numFmtId="0" fontId="3" fillId="6" borderId="2" xfId="0" applyFont="1" applyFill="1" applyBorder="1" applyAlignment="1">
      <alignment horizontal="center"/>
    </xf>
    <xf numFmtId="4" fontId="3" fillId="6" borderId="2" xfId="0" applyNumberFormat="1" applyFont="1" applyFill="1" applyBorder="1" applyAlignment="1">
      <alignment horizontal="center"/>
    </xf>
    <xf numFmtId="0" fontId="0" fillId="0" borderId="7" xfId="0" applyBorder="1"/>
    <xf numFmtId="4" fontId="0" fillId="0" borderId="7" xfId="0" applyNumberFormat="1" applyBorder="1"/>
    <xf numFmtId="0" fontId="0" fillId="0" borderId="7" xfId="0" applyBorder="1" applyAlignment="1">
      <alignment wrapText="1"/>
    </xf>
    <xf numFmtId="4" fontId="3" fillId="6" borderId="2" xfId="0" applyNumberFormat="1" applyFont="1" applyFill="1" applyBorder="1" applyAlignment="1"/>
    <xf numFmtId="0" fontId="0" fillId="0" borderId="2" xfId="0" applyBorder="1" applyAlignment="1">
      <alignment horizontal="center" wrapText="1"/>
    </xf>
    <xf numFmtId="0" fontId="0" fillId="0" borderId="2" xfId="0" applyBorder="1" applyAlignment="1">
      <alignment horizontal="center"/>
    </xf>
    <xf numFmtId="0" fontId="0" fillId="0" borderId="2" xfId="0" applyBorder="1"/>
    <xf numFmtId="0" fontId="0" fillId="0" borderId="2" xfId="0" applyFill="1" applyBorder="1" applyAlignment="1">
      <alignment horizontal="center" wrapText="1"/>
    </xf>
    <xf numFmtId="0" fontId="0" fillId="0" borderId="2" xfId="0" applyFill="1" applyBorder="1" applyAlignment="1">
      <alignment wrapText="1"/>
    </xf>
    <xf numFmtId="4" fontId="0" fillId="0" borderId="2" xfId="0" applyNumberFormat="1" applyBorder="1"/>
    <xf numFmtId="0" fontId="0" fillId="0" borderId="0" xfId="0" applyFill="1" applyBorder="1" applyAlignment="1">
      <alignment wrapText="1"/>
    </xf>
    <xf numFmtId="0" fontId="2" fillId="2" borderId="0" xfId="0" applyFont="1" applyFill="1"/>
    <xf numFmtId="39" fontId="1" fillId="2" borderId="7" xfId="1" applyNumberFormat="1" applyFont="1" applyFill="1" applyBorder="1" applyAlignment="1">
      <alignment horizontal="center"/>
    </xf>
    <xf numFmtId="0" fontId="0" fillId="2" borderId="7" xfId="0" applyFill="1" applyBorder="1" applyAlignment="1">
      <alignment horizontal="left"/>
    </xf>
    <xf numFmtId="0" fontId="0" fillId="2" borderId="0" xfId="0" applyFill="1" applyAlignment="1">
      <alignment horizontal="center"/>
    </xf>
    <xf numFmtId="0" fontId="2" fillId="2" borderId="11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0" fillId="2" borderId="2" xfId="0" applyFill="1" applyBorder="1"/>
    <xf numFmtId="0" fontId="0" fillId="2" borderId="2" xfId="0" applyFill="1" applyBorder="1" applyAlignment="1">
      <alignment wrapText="1"/>
    </xf>
    <xf numFmtId="4" fontId="0" fillId="2" borderId="2" xfId="0" applyNumberFormat="1" applyFill="1" applyBorder="1" applyAlignment="1">
      <alignment wrapText="1"/>
    </xf>
    <xf numFmtId="4" fontId="0" fillId="2" borderId="2" xfId="0" applyNumberFormat="1" applyFill="1" applyBorder="1" applyAlignment="1">
      <alignment horizontal="right"/>
    </xf>
    <xf numFmtId="4" fontId="0" fillId="2" borderId="2" xfId="0" applyNumberFormat="1" applyFill="1" applyBorder="1" applyAlignment="1">
      <alignment horizontal="right" wrapText="1"/>
    </xf>
    <xf numFmtId="0" fontId="2" fillId="2" borderId="2" xfId="0" applyFont="1" applyFill="1" applyBorder="1" applyAlignment="1">
      <alignment wrapText="1"/>
    </xf>
    <xf numFmtId="49" fontId="0" fillId="2" borderId="0" xfId="0" applyNumberFormat="1" applyFill="1"/>
    <xf numFmtId="4" fontId="0" fillId="2" borderId="2" xfId="0" applyNumberFormat="1" applyFill="1" applyBorder="1" applyAlignment="1">
      <alignment vertical="center" wrapText="1"/>
    </xf>
    <xf numFmtId="0" fontId="0" fillId="2" borderId="0" xfId="0" applyFill="1" applyAlignment="1">
      <alignment vertical="center"/>
    </xf>
    <xf numFmtId="0" fontId="0" fillId="2" borderId="2" xfId="0" applyFill="1" applyBorder="1" applyAlignment="1">
      <alignment vertical="center" wrapText="1"/>
    </xf>
    <xf numFmtId="7" fontId="0" fillId="2" borderId="0" xfId="0" applyNumberFormat="1" applyFill="1" applyAlignment="1">
      <alignment horizontal="center"/>
    </xf>
    <xf numFmtId="7" fontId="0" fillId="2" borderId="0" xfId="0" applyNumberFormat="1" applyFill="1"/>
    <xf numFmtId="7" fontId="2" fillId="2" borderId="8" xfId="0" applyNumberFormat="1" applyFont="1" applyFill="1" applyBorder="1" applyAlignment="1">
      <alignment horizontal="center" vertical="center" wrapText="1"/>
    </xf>
    <xf numFmtId="7" fontId="2" fillId="2" borderId="2" xfId="0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vertical="center"/>
    </xf>
    <xf numFmtId="0" fontId="0" fillId="2" borderId="2" xfId="0" applyFont="1" applyFill="1" applyBorder="1" applyAlignment="1">
      <alignment wrapText="1"/>
    </xf>
    <xf numFmtId="7" fontId="0" fillId="2" borderId="8" xfId="0" applyNumberFormat="1" applyFont="1" applyFill="1" applyBorder="1" applyAlignment="1">
      <alignment horizontal="center" vertical="center" wrapText="1"/>
    </xf>
    <xf numFmtId="7" fontId="0" fillId="2" borderId="2" xfId="0" applyNumberFormat="1" applyFont="1" applyFill="1" applyBorder="1" applyAlignment="1">
      <alignment horizontal="center" vertical="center" wrapText="1"/>
    </xf>
    <xf numFmtId="0" fontId="0" fillId="2" borderId="0" xfId="0" applyFont="1" applyFill="1" applyAlignment="1">
      <alignment vertical="center"/>
    </xf>
    <xf numFmtId="7" fontId="2" fillId="2" borderId="2" xfId="0" applyNumberFormat="1" applyFont="1" applyFill="1" applyBorder="1" applyAlignment="1">
      <alignment horizontal="center"/>
    </xf>
    <xf numFmtId="7" fontId="0" fillId="2" borderId="2" xfId="0" applyNumberFormat="1" applyFont="1" applyFill="1" applyBorder="1" applyAlignment="1">
      <alignment horizontal="center" wrapText="1"/>
    </xf>
    <xf numFmtId="0" fontId="0" fillId="2" borderId="0" xfId="0" applyFont="1" applyFill="1"/>
    <xf numFmtId="7" fontId="2" fillId="2" borderId="2" xfId="0" applyNumberFormat="1" applyFont="1" applyFill="1" applyBorder="1" applyAlignment="1">
      <alignment horizontal="center" wrapText="1"/>
    </xf>
    <xf numFmtId="7" fontId="0" fillId="2" borderId="2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7" fontId="0" fillId="2" borderId="2" xfId="0" applyNumberFormat="1" applyFont="1" applyFill="1" applyBorder="1" applyAlignment="1">
      <alignment wrapText="1"/>
    </xf>
    <xf numFmtId="7" fontId="0" fillId="2" borderId="2" xfId="0" applyNumberFormat="1" applyFill="1" applyBorder="1" applyAlignment="1">
      <alignment horizontal="center" wrapText="1"/>
    </xf>
    <xf numFmtId="7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vertical="center"/>
    </xf>
    <xf numFmtId="0" fontId="0" fillId="2" borderId="2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49" fontId="0" fillId="0" borderId="0" xfId="0" applyNumberFormat="1"/>
    <xf numFmtId="0" fontId="2" fillId="0" borderId="0" xfId="0" applyFont="1" applyAlignment="1">
      <alignment vertical="center"/>
    </xf>
    <xf numFmtId="0" fontId="0" fillId="0" borderId="2" xfId="0" applyFont="1" applyBorder="1" applyAlignment="1">
      <alignment wrapText="1"/>
    </xf>
    <xf numFmtId="0" fontId="0" fillId="0" borderId="2" xfId="0" applyFont="1" applyFill="1" applyBorder="1" applyAlignment="1">
      <alignment horizontal="center" wrapText="1"/>
    </xf>
    <xf numFmtId="0" fontId="0" fillId="0" borderId="0" xfId="0" applyFont="1"/>
    <xf numFmtId="4" fontId="0" fillId="0" borderId="2" xfId="0" applyNumberFormat="1" applyFont="1" applyBorder="1"/>
    <xf numFmtId="7" fontId="0" fillId="2" borderId="0" xfId="0" applyNumberFormat="1" applyFill="1" applyAlignment="1">
      <alignment horizontal="center" wrapText="1"/>
    </xf>
    <xf numFmtId="0" fontId="0" fillId="2" borderId="0" xfId="0" applyFill="1" applyAlignment="1">
      <alignment wrapText="1"/>
    </xf>
    <xf numFmtId="0" fontId="0" fillId="0" borderId="2" xfId="0" applyFill="1" applyBorder="1"/>
    <xf numFmtId="4" fontId="0" fillId="0" borderId="2" xfId="0" applyNumberFormat="1" applyFill="1" applyBorder="1"/>
    <xf numFmtId="0" fontId="0" fillId="0" borderId="0" xfId="0" applyFill="1"/>
    <xf numFmtId="0" fontId="0" fillId="0" borderId="0" xfId="0" applyFont="1" applyProtection="1"/>
    <xf numFmtId="164" fontId="0" fillId="0" borderId="0" xfId="1" applyFont="1"/>
    <xf numFmtId="0" fontId="2" fillId="0" borderId="0" xfId="0" applyFont="1" applyProtection="1"/>
    <xf numFmtId="0" fontId="7" fillId="0" borderId="0" xfId="0" applyFont="1" applyProtection="1"/>
    <xf numFmtId="0" fontId="7" fillId="0" borderId="0" xfId="0" applyFont="1"/>
    <xf numFmtId="0" fontId="6" fillId="0" borderId="0" xfId="0" applyFont="1" applyFill="1" applyBorder="1" applyAlignment="1" applyProtection="1"/>
    <xf numFmtId="0" fontId="6" fillId="0" borderId="0" xfId="0" applyFont="1" applyFill="1" applyBorder="1" applyAlignment="1" applyProtection="1">
      <alignment vertical="center"/>
    </xf>
    <xf numFmtId="0" fontId="2" fillId="4" borderId="2" xfId="0" applyFont="1" applyFill="1" applyBorder="1" applyAlignment="1" applyProtection="1">
      <alignment horizontal="left"/>
    </xf>
    <xf numFmtId="0" fontId="0" fillId="0" borderId="2" xfId="0" applyFont="1" applyBorder="1"/>
    <xf numFmtId="164" fontId="0" fillId="0" borderId="18" xfId="1" applyFont="1" applyBorder="1"/>
    <xf numFmtId="164" fontId="2" fillId="0" borderId="20" xfId="1" applyFont="1" applyBorder="1"/>
    <xf numFmtId="164" fontId="2" fillId="4" borderId="2" xfId="0" applyNumberFormat="1" applyFont="1" applyFill="1" applyBorder="1" applyAlignment="1" applyProtection="1">
      <alignment horizontal="left"/>
    </xf>
    <xf numFmtId="0" fontId="2" fillId="4" borderId="2" xfId="0" applyFont="1" applyFill="1" applyBorder="1" applyAlignment="1" applyProtection="1">
      <alignment horizontal="left" vertical="center"/>
    </xf>
    <xf numFmtId="0" fontId="0" fillId="0" borderId="2" xfId="0" applyFont="1" applyBorder="1" applyAlignment="1">
      <alignment horizontal="left" vertical="center"/>
    </xf>
    <xf numFmtId="0" fontId="0" fillId="0" borderId="0" xfId="0" applyFont="1" applyAlignment="1" applyProtection="1">
      <alignment horizontal="left" vertical="center"/>
    </xf>
    <xf numFmtId="0" fontId="2" fillId="0" borderId="2" xfId="0" applyFont="1" applyBorder="1"/>
    <xf numFmtId="0" fontId="2" fillId="0" borderId="2" xfId="0" applyFont="1" applyFill="1" applyBorder="1" applyAlignment="1">
      <alignment wrapText="1"/>
    </xf>
    <xf numFmtId="4" fontId="2" fillId="0" borderId="8" xfId="0" applyNumberFormat="1" applyFont="1" applyBorder="1"/>
    <xf numFmtId="4" fontId="2" fillId="0" borderId="2" xfId="0" applyNumberFormat="1" applyFont="1" applyBorder="1"/>
    <xf numFmtId="0" fontId="2" fillId="0" borderId="0" xfId="0" applyFont="1"/>
    <xf numFmtId="4" fontId="0" fillId="2" borderId="7" xfId="0" applyNumberFormat="1" applyFill="1" applyBorder="1"/>
    <xf numFmtId="43" fontId="2" fillId="4" borderId="2" xfId="2" applyNumberFormat="1" applyFont="1" applyFill="1" applyBorder="1" applyProtection="1"/>
    <xf numFmtId="0" fontId="0" fillId="0" borderId="0" xfId="0" applyProtection="1"/>
    <xf numFmtId="0" fontId="9" fillId="0" borderId="2" xfId="0" applyFont="1" applyFill="1" applyBorder="1"/>
    <xf numFmtId="43" fontId="10" fillId="8" borderId="2" xfId="1" applyNumberFormat="1" applyFont="1" applyFill="1" applyBorder="1" applyProtection="1"/>
    <xf numFmtId="0" fontId="9" fillId="0" borderId="0" xfId="0" applyFont="1" applyFill="1" applyBorder="1" applyProtection="1"/>
    <xf numFmtId="43" fontId="2" fillId="2" borderId="2" xfId="2" applyNumberFormat="1" applyFont="1" applyFill="1" applyBorder="1" applyProtection="1"/>
    <xf numFmtId="0" fontId="0" fillId="0" borderId="16" xfId="0" applyBorder="1" applyAlignment="1">
      <alignment horizontal="center"/>
    </xf>
    <xf numFmtId="0" fontId="5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44" fontId="0" fillId="2" borderId="2" xfId="3" applyFont="1" applyFill="1" applyBorder="1" applyAlignment="1">
      <alignment horizontal="center" wrapText="1"/>
    </xf>
    <xf numFmtId="44" fontId="0" fillId="2" borderId="2" xfId="0" applyNumberFormat="1" applyFill="1" applyBorder="1" applyAlignment="1">
      <alignment horizontal="center" wrapText="1"/>
    </xf>
    <xf numFmtId="44" fontId="1" fillId="2" borderId="2" xfId="3" applyFont="1" applyFill="1" applyBorder="1" applyAlignment="1">
      <alignment horizontal="center" wrapText="1"/>
    </xf>
    <xf numFmtId="44" fontId="0" fillId="2" borderId="0" xfId="3" applyFont="1" applyFill="1"/>
    <xf numFmtId="44" fontId="0" fillId="2" borderId="2" xfId="3" applyFont="1" applyFill="1" applyBorder="1" applyAlignment="1">
      <alignment horizontal="center"/>
    </xf>
    <xf numFmtId="44" fontId="0" fillId="2" borderId="0" xfId="3" applyFont="1" applyFill="1" applyAlignment="1">
      <alignment horizontal="center"/>
    </xf>
    <xf numFmtId="44" fontId="0" fillId="2" borderId="0" xfId="0" applyNumberFormat="1" applyFill="1" applyAlignment="1">
      <alignment horizontal="center"/>
    </xf>
    <xf numFmtId="8" fontId="13" fillId="0" borderId="10" xfId="0" applyNumberFormat="1" applyFont="1" applyBorder="1" applyAlignment="1">
      <alignment horizontal="center" vertical="center" wrapText="1"/>
    </xf>
    <xf numFmtId="4" fontId="13" fillId="0" borderId="10" xfId="0" applyNumberFormat="1" applyFont="1" applyBorder="1" applyAlignment="1">
      <alignment vertical="center" wrapText="1"/>
    </xf>
    <xf numFmtId="0" fontId="0" fillId="0" borderId="2" xfId="0" applyBorder="1" applyAlignment="1">
      <alignment horizontal="left"/>
    </xf>
    <xf numFmtId="0" fontId="12" fillId="2" borderId="16" xfId="0" applyFont="1" applyFill="1" applyBorder="1" applyAlignment="1">
      <alignment horizontal="justify" vertical="center" wrapText="1"/>
    </xf>
    <xf numFmtId="8" fontId="14" fillId="5" borderId="10" xfId="0" applyNumberFormat="1" applyFont="1" applyFill="1" applyBorder="1" applyAlignment="1">
      <alignment horizontal="center" vertical="center" wrapText="1"/>
    </xf>
    <xf numFmtId="4" fontId="14" fillId="2" borderId="10" xfId="0" applyNumberFormat="1" applyFont="1" applyFill="1" applyBorder="1" applyAlignment="1">
      <alignment vertical="center" wrapText="1"/>
    </xf>
    <xf numFmtId="8" fontId="14" fillId="0" borderId="10" xfId="0" applyNumberFormat="1" applyFont="1" applyBorder="1" applyAlignment="1">
      <alignment horizontal="center" vertical="center" wrapText="1"/>
    </xf>
    <xf numFmtId="4" fontId="14" fillId="0" borderId="10" xfId="0" applyNumberFormat="1" applyFont="1" applyBorder="1" applyAlignment="1">
      <alignment vertical="center" wrapText="1"/>
    </xf>
    <xf numFmtId="8" fontId="12" fillId="0" borderId="10" xfId="0" applyNumberFormat="1" applyFont="1" applyBorder="1" applyAlignment="1">
      <alignment horizontal="center" vertical="center" wrapText="1"/>
    </xf>
    <xf numFmtId="4" fontId="12" fillId="0" borderId="10" xfId="0" applyNumberFormat="1" applyFont="1" applyBorder="1" applyAlignment="1">
      <alignment vertical="center" wrapText="1"/>
    </xf>
    <xf numFmtId="0" fontId="0" fillId="0" borderId="8" xfId="0" applyFont="1" applyBorder="1" applyAlignment="1">
      <alignment wrapText="1"/>
    </xf>
    <xf numFmtId="0" fontId="0" fillId="0" borderId="15" xfId="0" applyFont="1" applyFill="1" applyBorder="1" applyAlignment="1">
      <alignment horizontal="center" wrapText="1"/>
    </xf>
    <xf numFmtId="0" fontId="11" fillId="9" borderId="2" xfId="0" applyFont="1" applyFill="1" applyBorder="1" applyProtection="1"/>
    <xf numFmtId="0" fontId="3" fillId="9" borderId="2" xfId="0" applyFont="1" applyFill="1" applyBorder="1" applyAlignment="1" applyProtection="1">
      <alignment horizontal="center" vertical="center"/>
    </xf>
    <xf numFmtId="43" fontId="3" fillId="9" borderId="2" xfId="0" applyNumberFormat="1" applyFont="1" applyFill="1" applyBorder="1" applyAlignment="1" applyProtection="1">
      <alignment horizontal="center" vertical="center"/>
    </xf>
    <xf numFmtId="4" fontId="0" fillId="0" borderId="15" xfId="0" applyNumberFormat="1" applyFont="1" applyBorder="1"/>
    <xf numFmtId="0" fontId="0" fillId="0" borderId="5" xfId="0" applyFont="1" applyFill="1" applyBorder="1" applyAlignment="1">
      <alignment horizontal="center" wrapText="1"/>
    </xf>
    <xf numFmtId="0" fontId="15" fillId="2" borderId="0" xfId="0" applyFont="1" applyFill="1" applyAlignment="1">
      <alignment vertical="center"/>
    </xf>
    <xf numFmtId="7" fontId="16" fillId="2" borderId="2" xfId="0" applyNumberFormat="1" applyFont="1" applyFill="1" applyBorder="1" applyAlignment="1">
      <alignment horizontal="center" vertical="center" wrapText="1"/>
    </xf>
    <xf numFmtId="7" fontId="16" fillId="2" borderId="2" xfId="0" applyNumberFormat="1" applyFont="1" applyFill="1" applyBorder="1" applyAlignment="1">
      <alignment horizontal="center" vertical="center"/>
    </xf>
    <xf numFmtId="0" fontId="16" fillId="2" borderId="0" xfId="0" applyFont="1" applyFill="1"/>
    <xf numFmtId="17" fontId="16" fillId="2" borderId="2" xfId="0" applyNumberFormat="1" applyFont="1" applyFill="1" applyBorder="1" applyAlignment="1">
      <alignment horizontal="center" vertical="center"/>
    </xf>
    <xf numFmtId="2" fontId="2" fillId="4" borderId="2" xfId="2" applyNumberFormat="1" applyFont="1" applyFill="1" applyBorder="1" applyProtection="1"/>
    <xf numFmtId="2" fontId="2" fillId="2" borderId="2" xfId="2" applyNumberFormat="1" applyFont="1" applyFill="1" applyBorder="1" applyProtection="1"/>
    <xf numFmtId="4" fontId="0" fillId="0" borderId="18" xfId="1" applyNumberFormat="1" applyFont="1" applyBorder="1"/>
    <xf numFmtId="0" fontId="0" fillId="0" borderId="0" xfId="0" applyFont="1" applyFill="1" applyAlignment="1">
      <alignment vertical="center"/>
    </xf>
    <xf numFmtId="0" fontId="0" fillId="0" borderId="0" xfId="0" applyAlignment="1">
      <alignment horizontal="left"/>
    </xf>
    <xf numFmtId="0" fontId="2" fillId="0" borderId="0" xfId="0" applyFont="1" applyAlignment="1">
      <alignment horizontal="right" wrapText="1"/>
    </xf>
    <xf numFmtId="7" fontId="2" fillId="2" borderId="0" xfId="0" applyNumberFormat="1" applyFont="1" applyFill="1" applyAlignment="1">
      <alignment horizontal="right"/>
    </xf>
    <xf numFmtId="7" fontId="2" fillId="2" borderId="0" xfId="0" applyNumberFormat="1" applyFont="1" applyFill="1" applyAlignment="1">
      <alignment horizontal="center"/>
    </xf>
    <xf numFmtId="0" fontId="0" fillId="0" borderId="7" xfId="0" applyBorder="1" applyAlignment="1">
      <alignment horizontal="left"/>
    </xf>
    <xf numFmtId="4" fontId="0" fillId="0" borderId="21" xfId="0" applyNumberFormat="1" applyBorder="1"/>
    <xf numFmtId="0" fontId="0" fillId="0" borderId="7" xfId="0" applyFont="1" applyBorder="1" applyAlignment="1">
      <alignment horizontal="left"/>
    </xf>
    <xf numFmtId="0" fontId="0" fillId="0" borderId="7" xfId="0" applyFont="1" applyBorder="1" applyAlignment="1">
      <alignment wrapText="1"/>
    </xf>
    <xf numFmtId="4" fontId="0" fillId="0" borderId="7" xfId="0" applyNumberFormat="1" applyFont="1" applyBorder="1"/>
    <xf numFmtId="0" fontId="15" fillId="2" borderId="2" xfId="0" applyFont="1" applyFill="1" applyBorder="1" applyAlignment="1">
      <alignment vertical="center" wrapText="1"/>
    </xf>
    <xf numFmtId="0" fontId="16" fillId="2" borderId="13" xfId="0" applyFont="1" applyFill="1" applyBorder="1" applyAlignment="1">
      <alignment vertical="center" wrapText="1"/>
    </xf>
    <xf numFmtId="8" fontId="16" fillId="2" borderId="2" xfId="0" applyNumberFormat="1" applyFont="1" applyFill="1" applyBorder="1" applyAlignment="1">
      <alignment horizontal="center" vertical="center" wrapText="1"/>
    </xf>
    <xf numFmtId="8" fontId="16" fillId="2" borderId="10" xfId="0" applyNumberFormat="1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vertical="center" wrapText="1"/>
    </xf>
    <xf numFmtId="0" fontId="15" fillId="2" borderId="13" xfId="0" applyFont="1" applyFill="1" applyBorder="1" applyAlignment="1">
      <alignment vertical="center" wrapText="1"/>
    </xf>
    <xf numFmtId="0" fontId="16" fillId="2" borderId="10" xfId="0" applyFont="1" applyFill="1" applyBorder="1" applyAlignment="1">
      <alignment horizontal="justify" vertical="center" wrapText="1"/>
    </xf>
    <xf numFmtId="0" fontId="20" fillId="0" borderId="0" xfId="0" applyFont="1" applyAlignment="1">
      <alignment horizontal="justify" vertical="center"/>
    </xf>
    <xf numFmtId="0" fontId="20" fillId="0" borderId="8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8" fontId="21" fillId="0" borderId="16" xfId="0" applyNumberFormat="1" applyFont="1" applyBorder="1" applyAlignment="1">
      <alignment horizontal="right" vertical="center" wrapText="1"/>
    </xf>
    <xf numFmtId="0" fontId="21" fillId="0" borderId="10" xfId="0" applyFont="1" applyBorder="1" applyAlignment="1">
      <alignment horizontal="justify" vertical="center" wrapText="1"/>
    </xf>
    <xf numFmtId="8" fontId="21" fillId="0" borderId="10" xfId="0" applyNumberFormat="1" applyFont="1" applyBorder="1" applyAlignment="1">
      <alignment horizontal="right" vertical="center" wrapText="1"/>
    </xf>
    <xf numFmtId="0" fontId="20" fillId="0" borderId="16" xfId="0" applyFont="1" applyBorder="1" applyAlignment="1">
      <alignment horizontal="center" vertical="center" wrapText="1"/>
    </xf>
    <xf numFmtId="0" fontId="19" fillId="0" borderId="0" xfId="0" applyFont="1" applyAlignment="1">
      <alignment horizontal="justify" vertical="center"/>
    </xf>
    <xf numFmtId="0" fontId="20" fillId="0" borderId="0" xfId="0" applyFont="1" applyAlignment="1">
      <alignment vertical="center"/>
    </xf>
    <xf numFmtId="8" fontId="22" fillId="0" borderId="16" xfId="0" applyNumberFormat="1" applyFont="1" applyBorder="1" applyAlignment="1">
      <alignment horizontal="right" vertical="center" wrapText="1"/>
    </xf>
    <xf numFmtId="0" fontId="22" fillId="0" borderId="10" xfId="0" applyFont="1" applyBorder="1" applyAlignment="1">
      <alignment horizontal="right" vertical="center" wrapText="1"/>
    </xf>
    <xf numFmtId="0" fontId="22" fillId="0" borderId="10" xfId="0" applyFont="1" applyBorder="1" applyAlignment="1">
      <alignment horizontal="justify" vertical="center" wrapText="1"/>
    </xf>
    <xf numFmtId="8" fontId="22" fillId="0" borderId="10" xfId="0" applyNumberFormat="1" applyFont="1" applyBorder="1" applyAlignment="1">
      <alignment horizontal="right" vertical="center" wrapText="1"/>
    </xf>
    <xf numFmtId="0" fontId="20" fillId="0" borderId="15" xfId="0" applyFont="1" applyBorder="1" applyAlignment="1">
      <alignment horizontal="center" vertical="center" wrapText="1"/>
    </xf>
    <xf numFmtId="0" fontId="23" fillId="0" borderId="0" xfId="0" applyFont="1"/>
    <xf numFmtId="0" fontId="3" fillId="10" borderId="7" xfId="4" applyFont="1" applyBorder="1" applyAlignment="1">
      <alignment horizontal="center" vertical="center" wrapText="1"/>
    </xf>
    <xf numFmtId="1" fontId="3" fillId="11" borderId="7" xfId="5" applyNumberFormat="1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24" fillId="0" borderId="7" xfId="4" applyFont="1" applyFill="1" applyBorder="1" applyAlignment="1">
      <alignment horizontal="left" vertical="center" wrapText="1"/>
    </xf>
    <xf numFmtId="1" fontId="24" fillId="0" borderId="7" xfId="5" applyNumberFormat="1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0" fillId="0" borderId="7" xfId="0" applyFill="1" applyBorder="1"/>
    <xf numFmtId="1" fontId="0" fillId="0" borderId="7" xfId="0" applyNumberFormat="1" applyFill="1" applyBorder="1" applyAlignment="1">
      <alignment horizontal="center"/>
    </xf>
    <xf numFmtId="4" fontId="0" fillId="0" borderId="18" xfId="0" applyNumberForma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4" fontId="0" fillId="0" borderId="17" xfId="0" applyNumberFormat="1" applyFill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1" fontId="25" fillId="11" borderId="7" xfId="5" applyNumberFormat="1" applyFont="1" applyBorder="1" applyAlignment="1">
      <alignment horizontal="center" vertical="center" wrapText="1"/>
    </xf>
    <xf numFmtId="4" fontId="0" fillId="0" borderId="7" xfId="0" applyNumberFormat="1" applyBorder="1" applyAlignment="1">
      <alignment horizontal="center" vertical="center"/>
    </xf>
    <xf numFmtId="0" fontId="2" fillId="0" borderId="12" xfId="0" applyFont="1" applyBorder="1"/>
    <xf numFmtId="0" fontId="2" fillId="0" borderId="7" xfId="0" applyFont="1" applyBorder="1" applyAlignment="1">
      <alignment horizontal="center"/>
    </xf>
    <xf numFmtId="1" fontId="0" fillId="2" borderId="7" xfId="0" applyNumberFormat="1" applyFill="1" applyBorder="1" applyAlignment="1">
      <alignment horizontal="center"/>
    </xf>
    <xf numFmtId="4" fontId="0" fillId="0" borderId="7" xfId="0" applyNumberFormat="1" applyFill="1" applyBorder="1" applyAlignment="1">
      <alignment horizontal="center" vertical="center"/>
    </xf>
    <xf numFmtId="0" fontId="2" fillId="0" borderId="0" xfId="0" applyFont="1" applyAlignment="1">
      <alignment horizontal="left" vertical="top"/>
    </xf>
    <xf numFmtId="0" fontId="0" fillId="0" borderId="7" xfId="0" applyFill="1" applyBorder="1" applyAlignment="1">
      <alignment horizontal="left" vertical="center" wrapText="1"/>
    </xf>
    <xf numFmtId="1" fontId="0" fillId="0" borderId="7" xfId="0" applyNumberFormat="1" applyFill="1" applyBorder="1" applyAlignment="1">
      <alignment horizontal="center" vertical="center" wrapText="1"/>
    </xf>
    <xf numFmtId="0" fontId="0" fillId="0" borderId="7" xfId="0" applyFill="1" applyBorder="1" applyAlignment="1">
      <alignment horizontal="left" vertical="center"/>
    </xf>
    <xf numFmtId="1" fontId="0" fillId="0" borderId="7" xfId="0" applyNumberFormat="1" applyFill="1" applyBorder="1" applyAlignment="1">
      <alignment horizontal="center" vertical="center"/>
    </xf>
    <xf numFmtId="0" fontId="27" fillId="0" borderId="7" xfId="0" applyFont="1" applyBorder="1" applyAlignment="1">
      <alignment horizontal="center" vertical="center" wrapText="1"/>
    </xf>
    <xf numFmtId="0" fontId="11" fillId="10" borderId="7" xfId="4" applyBorder="1" applyAlignment="1">
      <alignment horizontal="center" vertical="center"/>
    </xf>
    <xf numFmtId="0" fontId="11" fillId="11" borderId="35" xfId="5" applyBorder="1" applyAlignment="1">
      <alignment horizontal="center" vertical="center"/>
    </xf>
    <xf numFmtId="1" fontId="0" fillId="2" borderId="7" xfId="0" applyNumberFormat="1" applyFill="1" applyBorder="1" applyAlignment="1">
      <alignment horizontal="center" vertical="center"/>
    </xf>
    <xf numFmtId="0" fontId="0" fillId="0" borderId="17" xfId="0" applyBorder="1"/>
    <xf numFmtId="0" fontId="0" fillId="0" borderId="7" xfId="0" applyFill="1" applyBorder="1" applyAlignment="1">
      <alignment vertical="center" wrapText="1"/>
    </xf>
    <xf numFmtId="4" fontId="0" fillId="0" borderId="7" xfId="0" applyNumberFormat="1" applyFill="1" applyBorder="1" applyAlignment="1">
      <alignment horizontal="center" vertical="center" wrapText="1"/>
    </xf>
    <xf numFmtId="4" fontId="0" fillId="0" borderId="7" xfId="0" applyNumberFormat="1" applyFont="1" applyFill="1" applyBorder="1" applyAlignment="1">
      <alignment horizontal="center" wrapText="1"/>
    </xf>
    <xf numFmtId="4" fontId="0" fillId="0" borderId="7" xfId="0" applyNumberFormat="1" applyFont="1" applyFill="1" applyBorder="1"/>
    <xf numFmtId="0" fontId="2" fillId="0" borderId="7" xfId="0" applyFont="1" applyFill="1" applyBorder="1" applyAlignment="1">
      <alignment horizontal="center"/>
    </xf>
    <xf numFmtId="1" fontId="2" fillId="0" borderId="17" xfId="0" applyNumberFormat="1" applyFont="1" applyBorder="1" applyAlignment="1">
      <alignment horizontal="center" vertical="center"/>
    </xf>
    <xf numFmtId="1" fontId="2" fillId="0" borderId="37" xfId="0" applyNumberFormat="1" applyFont="1" applyBorder="1" applyAlignment="1">
      <alignment horizontal="center" vertical="center"/>
    </xf>
    <xf numFmtId="1" fontId="2" fillId="0" borderId="18" xfId="0" applyNumberFormat="1" applyFont="1" applyBorder="1" applyAlignment="1">
      <alignment horizontal="center" vertical="center"/>
    </xf>
    <xf numFmtId="1" fontId="2" fillId="0" borderId="0" xfId="0" applyNumberFormat="1" applyFont="1" applyBorder="1" applyAlignment="1">
      <alignment horizontal="center"/>
    </xf>
    <xf numFmtId="0" fontId="28" fillId="0" borderId="7" xfId="0" applyFont="1" applyBorder="1" applyAlignment="1">
      <alignment horizontal="center" vertical="center"/>
    </xf>
    <xf numFmtId="1" fontId="28" fillId="0" borderId="0" xfId="0" applyNumberFormat="1" applyFont="1" applyBorder="1" applyAlignment="1">
      <alignment horizontal="center" vertical="center"/>
    </xf>
    <xf numFmtId="0" fontId="2" fillId="0" borderId="7" xfId="0" applyFont="1" applyFill="1" applyBorder="1"/>
    <xf numFmtId="0" fontId="0" fillId="0" borderId="0" xfId="0"/>
    <xf numFmtId="0" fontId="0" fillId="2" borderId="0" xfId="0" applyFill="1"/>
    <xf numFmtId="0" fontId="16" fillId="2" borderId="13" xfId="0" applyFont="1" applyFill="1" applyBorder="1" applyAlignment="1">
      <alignment vertical="center" wrapText="1"/>
    </xf>
    <xf numFmtId="8" fontId="16" fillId="2" borderId="2" xfId="0" applyNumberFormat="1" applyFont="1" applyFill="1" applyBorder="1" applyAlignment="1">
      <alignment horizontal="center" vertical="center" wrapText="1"/>
    </xf>
    <xf numFmtId="8" fontId="16" fillId="2" borderId="10" xfId="0" applyNumberFormat="1" applyFont="1" applyFill="1" applyBorder="1" applyAlignment="1">
      <alignment horizontal="center" vertical="center" wrapText="1"/>
    </xf>
    <xf numFmtId="4" fontId="0" fillId="0" borderId="2" xfId="0" applyNumberFormat="1" applyFont="1" applyFill="1" applyBorder="1" applyAlignment="1">
      <alignment horizont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wrapText="1"/>
    </xf>
    <xf numFmtId="4" fontId="0" fillId="0" borderId="2" xfId="0" applyNumberFormat="1" applyFont="1" applyBorder="1" applyAlignment="1">
      <alignment horizontal="center"/>
    </xf>
    <xf numFmtId="0" fontId="4" fillId="0" borderId="0" xfId="0" applyFont="1"/>
    <xf numFmtId="0" fontId="4" fillId="0" borderId="2" xfId="0" applyFont="1" applyBorder="1"/>
    <xf numFmtId="0" fontId="4" fillId="0" borderId="2" xfId="0" applyFont="1" applyBorder="1" applyAlignment="1">
      <alignment horizontal="left"/>
    </xf>
    <xf numFmtId="0" fontId="4" fillId="2" borderId="16" xfId="0" applyFont="1" applyFill="1" applyBorder="1" applyAlignment="1">
      <alignment horizontal="justify" vertical="center" wrapText="1"/>
    </xf>
    <xf numFmtId="8" fontId="29" fillId="5" borderId="10" xfId="0" applyNumberFormat="1" applyFont="1" applyFill="1" applyBorder="1" applyAlignment="1">
      <alignment horizontal="center" vertical="center" wrapText="1"/>
    </xf>
    <xf numFmtId="4" fontId="29" fillId="2" borderId="10" xfId="0" applyNumberFormat="1" applyFont="1" applyFill="1" applyBorder="1" applyAlignment="1">
      <alignment vertical="center" wrapText="1"/>
    </xf>
    <xf numFmtId="4" fontId="4" fillId="0" borderId="2" xfId="0" applyNumberFormat="1" applyFont="1" applyBorder="1"/>
    <xf numFmtId="8" fontId="29" fillId="0" borderId="10" xfId="0" applyNumberFormat="1" applyFont="1" applyBorder="1" applyAlignment="1">
      <alignment horizontal="center" vertical="center" wrapText="1"/>
    </xf>
    <xf numFmtId="4" fontId="29" fillId="0" borderId="10" xfId="0" applyNumberFormat="1" applyFont="1" applyBorder="1" applyAlignment="1">
      <alignment vertical="center" wrapText="1"/>
    </xf>
    <xf numFmtId="4" fontId="4" fillId="0" borderId="8" xfId="0" applyNumberFormat="1" applyFont="1" applyBorder="1"/>
    <xf numFmtId="4" fontId="4" fillId="0" borderId="2" xfId="0" applyNumberFormat="1" applyFont="1" applyBorder="1" applyProtection="1">
      <protection locked="0"/>
    </xf>
    <xf numFmtId="8" fontId="4" fillId="0" borderId="10" xfId="0" applyNumberFormat="1" applyFont="1" applyBorder="1" applyAlignment="1">
      <alignment horizontal="center" vertical="center" wrapText="1"/>
    </xf>
    <xf numFmtId="4" fontId="4" fillId="0" borderId="10" xfId="0" applyNumberFormat="1" applyFont="1" applyBorder="1" applyAlignment="1">
      <alignment vertical="center" wrapText="1"/>
    </xf>
    <xf numFmtId="4" fontId="4" fillId="0" borderId="7" xfId="2" applyNumberFormat="1" applyFont="1" applyBorder="1" applyProtection="1">
      <protection locked="0"/>
    </xf>
    <xf numFmtId="4" fontId="29" fillId="0" borderId="10" xfId="0" applyNumberFormat="1" applyFont="1" applyBorder="1" applyAlignment="1" applyProtection="1">
      <alignment vertical="center" wrapText="1"/>
      <protection locked="0"/>
    </xf>
    <xf numFmtId="0" fontId="4" fillId="2" borderId="2" xfId="0" applyFont="1" applyFill="1" applyBorder="1"/>
    <xf numFmtId="0" fontId="4" fillId="2" borderId="0" xfId="0" applyFont="1" applyFill="1"/>
    <xf numFmtId="0" fontId="16" fillId="0" borderId="0" xfId="0" applyFont="1"/>
    <xf numFmtId="0" fontId="30" fillId="0" borderId="0" xfId="0" applyFont="1" applyAlignment="1">
      <alignment vertical="center" wrapText="1"/>
    </xf>
    <xf numFmtId="0" fontId="19" fillId="0" borderId="0" xfId="0" applyFont="1" applyAlignment="1">
      <alignment vertical="center"/>
    </xf>
    <xf numFmtId="0" fontId="30" fillId="0" borderId="25" xfId="0" applyFont="1" applyBorder="1" applyAlignment="1">
      <alignment horizontal="center" vertical="center" wrapText="1"/>
    </xf>
    <xf numFmtId="3" fontId="18" fillId="0" borderId="29" xfId="0" applyNumberFormat="1" applyFont="1" applyBorder="1" applyAlignment="1">
      <alignment horizontal="center" vertical="center" wrapText="1"/>
    </xf>
    <xf numFmtId="3" fontId="18" fillId="0" borderId="25" xfId="0" applyNumberFormat="1" applyFont="1" applyBorder="1" applyAlignment="1">
      <alignment horizontal="center" vertical="center" wrapText="1"/>
    </xf>
    <xf numFmtId="0" fontId="30" fillId="0" borderId="29" xfId="0" applyFont="1" applyBorder="1" applyAlignment="1">
      <alignment horizontal="center" vertical="center" wrapText="1"/>
    </xf>
    <xf numFmtId="0" fontId="18" fillId="0" borderId="29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right" vertical="center" wrapText="1"/>
    </xf>
    <xf numFmtId="0" fontId="20" fillId="0" borderId="0" xfId="0" applyFont="1" applyAlignment="1">
      <alignment horizontal="center" vertical="center"/>
    </xf>
    <xf numFmtId="0" fontId="31" fillId="0" borderId="27" xfId="0" applyFont="1" applyBorder="1" applyAlignment="1">
      <alignment horizontal="center" vertical="center" wrapText="1"/>
    </xf>
    <xf numFmtId="0" fontId="31" fillId="0" borderId="26" xfId="0" applyFont="1" applyBorder="1" applyAlignment="1">
      <alignment vertical="center" wrapText="1"/>
    </xf>
    <xf numFmtId="0" fontId="31" fillId="0" borderId="27" xfId="0" applyFont="1" applyBorder="1" applyAlignment="1">
      <alignment vertical="center" wrapText="1"/>
    </xf>
    <xf numFmtId="0" fontId="31" fillId="0" borderId="25" xfId="0" applyFont="1" applyBorder="1" applyAlignment="1">
      <alignment horizontal="center" vertical="center" wrapText="1"/>
    </xf>
    <xf numFmtId="0" fontId="31" fillId="0" borderId="29" xfId="0" applyFont="1" applyBorder="1" applyAlignment="1">
      <alignment horizontal="center" vertical="center" wrapText="1"/>
    </xf>
    <xf numFmtId="8" fontId="0" fillId="0" borderId="2" xfId="0" applyNumberFormat="1" applyBorder="1"/>
    <xf numFmtId="0" fontId="0" fillId="0" borderId="16" xfId="0" applyBorder="1" applyAlignment="1">
      <alignment horizontal="left"/>
    </xf>
    <xf numFmtId="49" fontId="0" fillId="0" borderId="16" xfId="0" applyNumberFormat="1" applyBorder="1" applyAlignment="1">
      <alignment horizontal="center"/>
    </xf>
    <xf numFmtId="8" fontId="0" fillId="5" borderId="2" xfId="0" applyNumberFormat="1" applyFill="1" applyBorder="1"/>
    <xf numFmtId="0" fontId="33" fillId="0" borderId="38" xfId="0" applyFont="1" applyFill="1" applyBorder="1" applyAlignment="1">
      <alignment horizontal="left" vertical="center" wrapText="1"/>
    </xf>
    <xf numFmtId="0" fontId="33" fillId="0" borderId="39" xfId="0" applyFont="1" applyFill="1" applyBorder="1" applyAlignment="1">
      <alignment horizontal="left" vertical="center" wrapText="1"/>
    </xf>
    <xf numFmtId="44" fontId="33" fillId="0" borderId="39" xfId="3" applyFont="1" applyFill="1" applyBorder="1" applyAlignment="1">
      <alignment horizontal="center" vertical="center" wrapText="1"/>
    </xf>
    <xf numFmtId="0" fontId="33" fillId="0" borderId="0" xfId="0" applyFont="1"/>
    <xf numFmtId="0" fontId="34" fillId="0" borderId="0" xfId="0" applyFont="1"/>
    <xf numFmtId="0" fontId="33" fillId="0" borderId="40" xfId="0" applyFont="1" applyBorder="1" applyAlignment="1">
      <alignment wrapText="1"/>
    </xf>
    <xf numFmtId="44" fontId="33" fillId="0" borderId="7" xfId="3" applyFont="1" applyBorder="1" applyAlignment="1">
      <alignment wrapText="1"/>
    </xf>
    <xf numFmtId="44" fontId="33" fillId="0" borderId="7" xfId="3" applyFont="1" applyBorder="1"/>
    <xf numFmtId="44" fontId="34" fillId="0" borderId="7" xfId="3" applyFont="1" applyBorder="1"/>
    <xf numFmtId="0" fontId="33" fillId="0" borderId="41" xfId="0" applyFont="1" applyFill="1" applyBorder="1" applyAlignment="1">
      <alignment horizontal="left" vertical="center" wrapText="1"/>
    </xf>
    <xf numFmtId="0" fontId="35" fillId="0" borderId="21" xfId="0" applyFont="1" applyFill="1" applyBorder="1" applyAlignment="1">
      <alignment horizontal="left" vertical="center" wrapText="1"/>
    </xf>
    <xf numFmtId="44" fontId="33" fillId="0" borderId="21" xfId="3" applyFont="1" applyFill="1" applyBorder="1" applyAlignment="1">
      <alignment horizontal="center" vertical="center" wrapText="1"/>
    </xf>
    <xf numFmtId="0" fontId="36" fillId="0" borderId="0" xfId="0" applyFont="1"/>
    <xf numFmtId="44" fontId="33" fillId="0" borderId="7" xfId="3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7" xfId="0" applyFont="1" applyBorder="1"/>
    <xf numFmtId="44" fontId="33" fillId="0" borderId="18" xfId="3" applyFont="1" applyFill="1" applyBorder="1" applyAlignment="1">
      <alignment horizontal="center" vertical="center" wrapText="1"/>
    </xf>
    <xf numFmtId="44" fontId="33" fillId="0" borderId="1" xfId="3" applyFont="1" applyFill="1" applyBorder="1" applyAlignment="1">
      <alignment horizontal="center" vertical="center" wrapText="1"/>
    </xf>
    <xf numFmtId="44" fontId="33" fillId="0" borderId="43" xfId="3" applyFont="1" applyFill="1" applyBorder="1" applyAlignment="1">
      <alignment horizontal="center" vertical="center" wrapText="1"/>
    </xf>
    <xf numFmtId="0" fontId="34" fillId="0" borderId="7" xfId="0" applyFont="1" applyBorder="1"/>
    <xf numFmtId="0" fontId="36" fillId="0" borderId="7" xfId="0" applyFont="1" applyFill="1" applyBorder="1" applyAlignment="1">
      <alignment horizontal="center" vertical="center" wrapText="1"/>
    </xf>
    <xf numFmtId="44" fontId="36" fillId="0" borderId="7" xfId="3" applyFont="1" applyFill="1" applyBorder="1" applyAlignment="1">
      <alignment horizontal="center" vertical="center" wrapText="1"/>
    </xf>
    <xf numFmtId="0" fontId="36" fillId="0" borderId="7" xfId="0" applyFont="1" applyBorder="1"/>
    <xf numFmtId="44" fontId="33" fillId="0" borderId="45" xfId="0" applyNumberFormat="1" applyFont="1" applyBorder="1"/>
    <xf numFmtId="0" fontId="2" fillId="15" borderId="8" xfId="0" applyFont="1" applyFill="1" applyBorder="1" applyAlignment="1">
      <alignment horizontal="center" vertical="center" wrapText="1"/>
    </xf>
    <xf numFmtId="49" fontId="2" fillId="15" borderId="2" xfId="0" applyNumberFormat="1" applyFont="1" applyFill="1" applyBorder="1" applyAlignment="1">
      <alignment horizontal="center" vertical="center" wrapText="1"/>
    </xf>
    <xf numFmtId="0" fontId="2" fillId="15" borderId="3" xfId="0" applyFont="1" applyFill="1" applyBorder="1" applyAlignment="1">
      <alignment horizontal="center" vertical="center" wrapText="1"/>
    </xf>
    <xf numFmtId="49" fontId="2" fillId="15" borderId="13" xfId="0" applyNumberFormat="1" applyFont="1" applyFill="1" applyBorder="1" applyAlignment="1">
      <alignment horizontal="center" vertical="center" wrapText="1"/>
    </xf>
    <xf numFmtId="49" fontId="2" fillId="15" borderId="3" xfId="0" applyNumberFormat="1" applyFont="1" applyFill="1" applyBorder="1" applyAlignment="1">
      <alignment horizontal="center" vertical="center" wrapText="1"/>
    </xf>
    <xf numFmtId="44" fontId="37" fillId="17" borderId="42" xfId="0" applyNumberFormat="1" applyFont="1" applyFill="1" applyBorder="1"/>
    <xf numFmtId="44" fontId="37" fillId="17" borderId="44" xfId="0" applyNumberFormat="1" applyFont="1" applyFill="1" applyBorder="1"/>
    <xf numFmtId="0" fontId="6" fillId="0" borderId="0" xfId="0" applyFont="1"/>
    <xf numFmtId="0" fontId="6" fillId="2" borderId="0" xfId="0" applyFont="1" applyFill="1"/>
    <xf numFmtId="4" fontId="40" fillId="7" borderId="10" xfId="0" applyNumberFormat="1" applyFont="1" applyFill="1" applyBorder="1" applyAlignment="1">
      <alignment vertical="center" wrapText="1"/>
    </xf>
    <xf numFmtId="0" fontId="6" fillId="0" borderId="2" xfId="0" applyFont="1" applyBorder="1" applyAlignment="1">
      <alignment horizontal="left"/>
    </xf>
    <xf numFmtId="0" fontId="6" fillId="2" borderId="16" xfId="0" applyFont="1" applyFill="1" applyBorder="1" applyAlignment="1">
      <alignment horizontal="justify" vertical="center" wrapText="1"/>
    </xf>
    <xf numFmtId="8" fontId="40" fillId="5" borderId="10" xfId="0" applyNumberFormat="1" applyFont="1" applyFill="1" applyBorder="1" applyAlignment="1">
      <alignment horizontal="center" vertical="center" wrapText="1"/>
    </xf>
    <xf numFmtId="4" fontId="40" fillId="2" borderId="10" xfId="0" applyNumberFormat="1" applyFont="1" applyFill="1" applyBorder="1" applyAlignment="1">
      <alignment vertical="center" wrapText="1"/>
    </xf>
    <xf numFmtId="4" fontId="40" fillId="5" borderId="10" xfId="0" applyNumberFormat="1" applyFont="1" applyFill="1" applyBorder="1" applyAlignment="1">
      <alignment vertical="center" wrapText="1"/>
    </xf>
    <xf numFmtId="8" fontId="40" fillId="0" borderId="10" xfId="0" applyNumberFormat="1" applyFont="1" applyBorder="1" applyAlignment="1">
      <alignment horizontal="center" vertical="center" wrapText="1"/>
    </xf>
    <xf numFmtId="4" fontId="40" fillId="0" borderId="10" xfId="0" applyNumberFormat="1" applyFont="1" applyBorder="1" applyAlignment="1">
      <alignment vertical="center" wrapText="1"/>
    </xf>
    <xf numFmtId="4" fontId="6" fillId="0" borderId="8" xfId="0" applyNumberFormat="1" applyFont="1" applyBorder="1"/>
    <xf numFmtId="8" fontId="6" fillId="0" borderId="10" xfId="0" applyNumberFormat="1" applyFont="1" applyBorder="1" applyAlignment="1">
      <alignment horizontal="center" vertical="center" wrapText="1"/>
    </xf>
    <xf numFmtId="4" fontId="6" fillId="0" borderId="10" xfId="0" applyNumberFormat="1" applyFont="1" applyBorder="1" applyAlignment="1">
      <alignment vertical="center" wrapText="1"/>
    </xf>
    <xf numFmtId="4" fontId="6" fillId="2" borderId="10" xfId="0" applyNumberFormat="1" applyFont="1" applyFill="1" applyBorder="1" applyAlignment="1">
      <alignment vertical="center" wrapText="1"/>
    </xf>
    <xf numFmtId="0" fontId="6" fillId="0" borderId="2" xfId="0" applyFont="1" applyBorder="1"/>
    <xf numFmtId="0" fontId="6" fillId="2" borderId="2" xfId="0" applyFont="1" applyFill="1" applyBorder="1"/>
    <xf numFmtId="4" fontId="6" fillId="0" borderId="2" xfId="0" applyNumberFormat="1" applyFont="1" applyBorder="1"/>
    <xf numFmtId="0" fontId="38" fillId="16" borderId="2" xfId="0" applyFont="1" applyFill="1" applyBorder="1" applyAlignment="1">
      <alignment horizontal="center"/>
    </xf>
    <xf numFmtId="0" fontId="38" fillId="16" borderId="8" xfId="0" applyFont="1" applyFill="1" applyBorder="1" applyAlignment="1">
      <alignment horizontal="center" wrapText="1"/>
    </xf>
    <xf numFmtId="0" fontId="38" fillId="16" borderId="2" xfId="0" applyFont="1" applyFill="1" applyBorder="1" applyAlignment="1">
      <alignment horizontal="center" vertical="center" wrapText="1"/>
    </xf>
    <xf numFmtId="0" fontId="6" fillId="15" borderId="2" xfId="0" applyFont="1" applyFill="1" applyBorder="1"/>
    <xf numFmtId="0" fontId="6" fillId="15" borderId="16" xfId="0" applyFont="1" applyFill="1" applyBorder="1" applyAlignment="1">
      <alignment horizontal="center" vertical="center" wrapText="1"/>
    </xf>
    <xf numFmtId="8" fontId="40" fillId="15" borderId="10" xfId="0" applyNumberFormat="1" applyFont="1" applyFill="1" applyBorder="1" applyAlignment="1">
      <alignment horizontal="center" vertical="center" wrapText="1"/>
    </xf>
    <xf numFmtId="4" fontId="40" fillId="15" borderId="10" xfId="0" applyNumberFormat="1" applyFont="1" applyFill="1" applyBorder="1" applyAlignment="1">
      <alignment vertical="center" wrapText="1"/>
    </xf>
    <xf numFmtId="0" fontId="6" fillId="17" borderId="2" xfId="0" applyFont="1" applyFill="1" applyBorder="1" applyAlignment="1">
      <alignment horizontal="left"/>
    </xf>
    <xf numFmtId="0" fontId="6" fillId="17" borderId="16" xfId="0" applyFont="1" applyFill="1" applyBorder="1" applyAlignment="1">
      <alignment horizontal="justify" vertical="center" wrapText="1"/>
    </xf>
    <xf numFmtId="8" fontId="40" fillId="17" borderId="10" xfId="0" applyNumberFormat="1" applyFont="1" applyFill="1" applyBorder="1" applyAlignment="1">
      <alignment horizontal="center" vertical="center" wrapText="1"/>
    </xf>
    <xf numFmtId="4" fontId="40" fillId="17" borderId="10" xfId="0" applyNumberFormat="1" applyFont="1" applyFill="1" applyBorder="1" applyAlignment="1">
      <alignment vertical="center" wrapText="1"/>
    </xf>
    <xf numFmtId="0" fontId="6" fillId="17" borderId="16" xfId="0" applyFont="1" applyFill="1" applyBorder="1" applyAlignment="1">
      <alignment horizontal="left" vertical="center" wrapText="1"/>
    </xf>
    <xf numFmtId="8" fontId="6" fillId="17" borderId="10" xfId="0" applyNumberFormat="1" applyFont="1" applyFill="1" applyBorder="1" applyAlignment="1">
      <alignment horizontal="center" vertical="center" wrapText="1"/>
    </xf>
    <xf numFmtId="4" fontId="6" fillId="17" borderId="10" xfId="0" applyNumberFormat="1" applyFont="1" applyFill="1" applyBorder="1" applyAlignment="1">
      <alignment vertical="center" wrapText="1"/>
    </xf>
    <xf numFmtId="0" fontId="39" fillId="16" borderId="2" xfId="0" applyFont="1" applyFill="1" applyBorder="1" applyAlignment="1">
      <alignment horizontal="center" vertical="center"/>
    </xf>
    <xf numFmtId="0" fontId="39" fillId="16" borderId="8" xfId="0" applyFont="1" applyFill="1" applyBorder="1" applyAlignment="1">
      <alignment horizontal="center" wrapText="1"/>
    </xf>
    <xf numFmtId="0" fontId="39" fillId="16" borderId="2" xfId="0" applyFont="1" applyFill="1" applyBorder="1" applyAlignment="1">
      <alignment horizontal="center" vertical="center" wrapText="1"/>
    </xf>
    <xf numFmtId="0" fontId="39" fillId="16" borderId="10" xfId="0" applyFont="1" applyFill="1" applyBorder="1" applyAlignment="1">
      <alignment vertical="center" wrapText="1"/>
    </xf>
    <xf numFmtId="0" fontId="39" fillId="16" borderId="2" xfId="0" applyFont="1" applyFill="1" applyBorder="1" applyAlignment="1">
      <alignment vertical="center" wrapText="1"/>
    </xf>
    <xf numFmtId="0" fontId="39" fillId="16" borderId="0" xfId="0" applyFont="1" applyFill="1"/>
    <xf numFmtId="0" fontId="39" fillId="16" borderId="2" xfId="0" applyFont="1" applyFill="1" applyBorder="1"/>
    <xf numFmtId="0" fontId="4" fillId="18" borderId="2" xfId="0" applyFont="1" applyFill="1" applyBorder="1"/>
    <xf numFmtId="0" fontId="4" fillId="18" borderId="16" xfId="0" applyFont="1" applyFill="1" applyBorder="1" applyAlignment="1">
      <alignment horizontal="center" vertical="center" wrapText="1"/>
    </xf>
    <xf numFmtId="8" fontId="29" fillId="18" borderId="10" xfId="0" applyNumberFormat="1" applyFont="1" applyFill="1" applyBorder="1" applyAlignment="1">
      <alignment horizontal="center" vertical="center" wrapText="1"/>
    </xf>
    <xf numFmtId="4" fontId="29" fillId="18" borderId="10" xfId="0" applyNumberFormat="1" applyFont="1" applyFill="1" applyBorder="1" applyAlignment="1">
      <alignment vertical="center" wrapText="1"/>
    </xf>
    <xf numFmtId="0" fontId="4" fillId="15" borderId="2" xfId="0" applyFont="1" applyFill="1" applyBorder="1" applyAlignment="1">
      <alignment horizontal="left"/>
    </xf>
    <xf numFmtId="0" fontId="4" fillId="15" borderId="16" xfId="0" applyFont="1" applyFill="1" applyBorder="1" applyAlignment="1">
      <alignment horizontal="justify" vertical="center" wrapText="1"/>
    </xf>
    <xf numFmtId="8" fontId="29" fillId="15" borderId="10" xfId="0" applyNumberFormat="1" applyFont="1" applyFill="1" applyBorder="1" applyAlignment="1">
      <alignment horizontal="center" vertical="center" wrapText="1"/>
    </xf>
    <xf numFmtId="4" fontId="29" fillId="15" borderId="10" xfId="0" applyNumberFormat="1" applyFont="1" applyFill="1" applyBorder="1" applyAlignment="1">
      <alignment vertical="center" wrapText="1"/>
    </xf>
    <xf numFmtId="0" fontId="4" fillId="15" borderId="16" xfId="0" applyFont="1" applyFill="1" applyBorder="1" applyAlignment="1">
      <alignment horizontal="left" vertical="center" wrapText="1"/>
    </xf>
    <xf numFmtId="8" fontId="4" fillId="15" borderId="10" xfId="0" applyNumberFormat="1" applyFont="1" applyFill="1" applyBorder="1" applyAlignment="1">
      <alignment horizontal="center" vertical="center" wrapText="1"/>
    </xf>
    <xf numFmtId="4" fontId="4" fillId="15" borderId="10" xfId="0" applyNumberFormat="1" applyFont="1" applyFill="1" applyBorder="1" applyAlignment="1">
      <alignment vertical="center" wrapText="1"/>
    </xf>
    <xf numFmtId="4" fontId="4" fillId="15" borderId="8" xfId="0" applyNumberFormat="1" applyFont="1" applyFill="1" applyBorder="1"/>
    <xf numFmtId="4" fontId="4" fillId="15" borderId="2" xfId="0" applyNumberFormat="1" applyFont="1" applyFill="1" applyBorder="1" applyProtection="1">
      <protection locked="0"/>
    </xf>
    <xf numFmtId="4" fontId="29" fillId="0" borderId="2" xfId="0" applyNumberFormat="1" applyFont="1" applyBorder="1" applyAlignment="1">
      <alignment vertical="center" wrapText="1"/>
    </xf>
    <xf numFmtId="0" fontId="18" fillId="0" borderId="0" xfId="0" applyFont="1" applyAlignment="1">
      <alignment horizontal="left" vertical="center"/>
    </xf>
    <xf numFmtId="0" fontId="42" fillId="0" borderId="0" xfId="0" applyFont="1" applyAlignment="1">
      <alignment horizontal="left" vertical="center"/>
    </xf>
    <xf numFmtId="0" fontId="20" fillId="2" borderId="0" xfId="0" applyFont="1" applyFill="1"/>
    <xf numFmtId="0" fontId="20" fillId="0" borderId="0" xfId="0" applyFont="1"/>
    <xf numFmtId="0" fontId="45" fillId="16" borderId="2" xfId="0" applyFont="1" applyFill="1" applyBorder="1" applyAlignment="1">
      <alignment horizontal="center" wrapText="1"/>
    </xf>
    <xf numFmtId="0" fontId="45" fillId="16" borderId="16" xfId="0" applyFont="1" applyFill="1" applyBorder="1" applyAlignment="1">
      <alignment horizontal="center" wrapText="1"/>
    </xf>
    <xf numFmtId="0" fontId="44" fillId="16" borderId="16" xfId="0" applyFont="1" applyFill="1" applyBorder="1" applyAlignment="1">
      <alignment horizontal="center" vertical="center" wrapText="1"/>
    </xf>
    <xf numFmtId="0" fontId="0" fillId="15" borderId="2" xfId="0" applyFill="1" applyBorder="1"/>
    <xf numFmtId="0" fontId="0" fillId="15" borderId="16" xfId="0" applyFill="1" applyBorder="1"/>
    <xf numFmtId="0" fontId="12" fillId="15" borderId="16" xfId="0" applyFont="1" applyFill="1" applyBorder="1" applyAlignment="1">
      <alignment horizontal="center" vertical="center" wrapText="1"/>
    </xf>
    <xf numFmtId="8" fontId="13" fillId="15" borderId="10" xfId="0" applyNumberFormat="1" applyFont="1" applyFill="1" applyBorder="1" applyAlignment="1">
      <alignment horizontal="center" vertical="center" wrapText="1"/>
    </xf>
    <xf numFmtId="4" fontId="13" fillId="15" borderId="10" xfId="0" applyNumberFormat="1" applyFont="1" applyFill="1" applyBorder="1" applyAlignment="1">
      <alignment vertical="center" wrapText="1"/>
    </xf>
    <xf numFmtId="0" fontId="0" fillId="17" borderId="2" xfId="0" applyFill="1" applyBorder="1" applyAlignment="1">
      <alignment horizontal="left"/>
    </xf>
    <xf numFmtId="0" fontId="0" fillId="17" borderId="16" xfId="0" applyFill="1" applyBorder="1" applyAlignment="1">
      <alignment horizontal="left"/>
    </xf>
    <xf numFmtId="0" fontId="12" fillId="17" borderId="16" xfId="0" applyFont="1" applyFill="1" applyBorder="1" applyAlignment="1">
      <alignment horizontal="justify" vertical="center" wrapText="1"/>
    </xf>
    <xf numFmtId="8" fontId="14" fillId="17" borderId="10" xfId="0" applyNumberFormat="1" applyFont="1" applyFill="1" applyBorder="1" applyAlignment="1">
      <alignment horizontal="center" vertical="center" wrapText="1"/>
    </xf>
    <xf numFmtId="4" fontId="14" fillId="17" borderId="10" xfId="0" applyNumberFormat="1" applyFont="1" applyFill="1" applyBorder="1" applyAlignment="1">
      <alignment vertical="center" wrapText="1"/>
    </xf>
    <xf numFmtId="0" fontId="12" fillId="17" borderId="16" xfId="0" applyFont="1" applyFill="1" applyBorder="1" applyAlignment="1">
      <alignment horizontal="left" vertical="center" wrapText="1"/>
    </xf>
    <xf numFmtId="8" fontId="12" fillId="17" borderId="10" xfId="0" applyNumberFormat="1" applyFont="1" applyFill="1" applyBorder="1" applyAlignment="1">
      <alignment horizontal="center" vertical="center" wrapText="1"/>
    </xf>
    <xf numFmtId="4" fontId="12" fillId="17" borderId="10" xfId="0" applyNumberFormat="1" applyFont="1" applyFill="1" applyBorder="1" applyAlignment="1">
      <alignment vertical="center" wrapText="1"/>
    </xf>
    <xf numFmtId="8" fontId="13" fillId="17" borderId="10" xfId="0" applyNumberFormat="1" applyFont="1" applyFill="1" applyBorder="1" applyAlignment="1">
      <alignment horizontal="center" vertical="center" wrapText="1"/>
    </xf>
    <xf numFmtId="4" fontId="13" fillId="17" borderId="10" xfId="0" applyNumberFormat="1" applyFont="1" applyFill="1" applyBorder="1" applyAlignment="1">
      <alignment vertical="center" wrapText="1"/>
    </xf>
    <xf numFmtId="0" fontId="38" fillId="16" borderId="7" xfId="0" applyFont="1" applyFill="1" applyBorder="1" applyAlignment="1">
      <alignment horizontal="center" vertical="center"/>
    </xf>
    <xf numFmtId="4" fontId="6" fillId="15" borderId="7" xfId="0" applyNumberFormat="1" applyFont="1" applyFill="1" applyBorder="1" applyAlignment="1">
      <alignment horizontal="center" vertical="center"/>
    </xf>
    <xf numFmtId="0" fontId="11" fillId="16" borderId="7" xfId="0" applyFont="1" applyFill="1" applyBorder="1" applyAlignment="1">
      <alignment horizontal="left"/>
    </xf>
    <xf numFmtId="0" fontId="3" fillId="16" borderId="7" xfId="0" applyFont="1" applyFill="1" applyBorder="1" applyAlignment="1">
      <alignment horizontal="center" wrapText="1"/>
    </xf>
    <xf numFmtId="4" fontId="3" fillId="16" borderId="7" xfId="0" applyNumberFormat="1" applyFont="1" applyFill="1" applyBorder="1" applyAlignment="1">
      <alignment horizontal="center"/>
    </xf>
    <xf numFmtId="0" fontId="2" fillId="15" borderId="7" xfId="0" applyFont="1" applyFill="1" applyBorder="1" applyAlignment="1">
      <alignment horizontal="left"/>
    </xf>
    <xf numFmtId="0" fontId="2" fillId="15" borderId="7" xfId="0" applyFont="1" applyFill="1" applyBorder="1" applyAlignment="1">
      <alignment wrapText="1"/>
    </xf>
    <xf numFmtId="4" fontId="2" fillId="15" borderId="7" xfId="0" applyNumberFormat="1" applyFont="1" applyFill="1" applyBorder="1"/>
    <xf numFmtId="0" fontId="2" fillId="17" borderId="7" xfId="0" applyFont="1" applyFill="1" applyBorder="1" applyAlignment="1">
      <alignment horizontal="left"/>
    </xf>
    <xf numFmtId="0" fontId="2" fillId="17" borderId="7" xfId="0" applyFont="1" applyFill="1" applyBorder="1" applyAlignment="1">
      <alignment wrapText="1"/>
    </xf>
    <xf numFmtId="4" fontId="2" fillId="17" borderId="7" xfId="0" applyNumberFormat="1" applyFont="1" applyFill="1" applyBorder="1"/>
    <xf numFmtId="0" fontId="0" fillId="15" borderId="12" xfId="0" applyFill="1" applyBorder="1"/>
    <xf numFmtId="4" fontId="0" fillId="15" borderId="12" xfId="0" applyNumberFormat="1" applyFill="1" applyBorder="1"/>
    <xf numFmtId="0" fontId="0" fillId="15" borderId="7" xfId="0" applyFill="1" applyBorder="1"/>
    <xf numFmtId="4" fontId="0" fillId="15" borderId="7" xfId="0" applyNumberFormat="1" applyFill="1" applyBorder="1"/>
    <xf numFmtId="0" fontId="2" fillId="15" borderId="7" xfId="0" applyFont="1" applyFill="1" applyBorder="1" applyAlignment="1">
      <alignment horizontal="center" vertical="center" wrapText="1"/>
    </xf>
    <xf numFmtId="39" fontId="2" fillId="15" borderId="7" xfId="0" applyNumberFormat="1" applyFont="1" applyFill="1" applyBorder="1" applyAlignment="1">
      <alignment horizontal="center" vertical="center" wrapText="1"/>
    </xf>
    <xf numFmtId="0" fontId="2" fillId="15" borderId="7" xfId="0" applyFont="1" applyFill="1" applyBorder="1" applyAlignment="1">
      <alignment horizontal="center" vertical="center"/>
    </xf>
    <xf numFmtId="39" fontId="2" fillId="15" borderId="7" xfId="1" applyNumberFormat="1" applyFont="1" applyFill="1" applyBorder="1" applyAlignment="1">
      <alignment horizontal="center" vertical="center"/>
    </xf>
    <xf numFmtId="0" fontId="3" fillId="16" borderId="2" xfId="0" applyFont="1" applyFill="1" applyBorder="1"/>
    <xf numFmtId="0" fontId="3" fillId="16" borderId="8" xfId="0" applyFont="1" applyFill="1" applyBorder="1" applyAlignment="1">
      <alignment horizontal="center" wrapText="1"/>
    </xf>
    <xf numFmtId="49" fontId="3" fillId="16" borderId="2" xfId="0" applyNumberFormat="1" applyFont="1" applyFill="1" applyBorder="1" applyAlignment="1">
      <alignment horizontal="center" wrapText="1"/>
    </xf>
    <xf numFmtId="0" fontId="46" fillId="2" borderId="2" xfId="0" applyFont="1" applyFill="1" applyBorder="1"/>
    <xf numFmtId="0" fontId="46" fillId="2" borderId="2" xfId="0" applyFont="1" applyFill="1" applyBorder="1" applyAlignment="1">
      <alignment wrapText="1"/>
    </xf>
    <xf numFmtId="4" fontId="46" fillId="2" borderId="2" xfId="0" applyNumberFormat="1" applyFont="1" applyFill="1" applyBorder="1" applyAlignment="1">
      <alignment wrapText="1"/>
    </xf>
    <xf numFmtId="4" fontId="46" fillId="2" borderId="2" xfId="0" applyNumberFormat="1" applyFont="1" applyFill="1" applyBorder="1"/>
    <xf numFmtId="0" fontId="2" fillId="15" borderId="2" xfId="0" applyFont="1" applyFill="1" applyBorder="1"/>
    <xf numFmtId="0" fontId="2" fillId="15" borderId="2" xfId="0" applyFont="1" applyFill="1" applyBorder="1" applyAlignment="1">
      <alignment wrapText="1"/>
    </xf>
    <xf numFmtId="4" fontId="2" fillId="15" borderId="2" xfId="0" applyNumberFormat="1" applyFont="1" applyFill="1" applyBorder="1"/>
    <xf numFmtId="0" fontId="48" fillId="16" borderId="2" xfId="0" applyFont="1" applyFill="1" applyBorder="1" applyAlignment="1" applyProtection="1">
      <alignment horizontal="center" vertical="center" wrapText="1"/>
      <protection locked="0"/>
    </xf>
    <xf numFmtId="0" fontId="2" fillId="17" borderId="2" xfId="0" applyFont="1" applyFill="1" applyBorder="1" applyAlignment="1">
      <alignment wrapText="1"/>
    </xf>
    <xf numFmtId="0" fontId="3" fillId="16" borderId="8" xfId="0" applyFont="1" applyFill="1" applyBorder="1" applyAlignment="1">
      <alignment horizontal="center" vertical="center" wrapText="1"/>
    </xf>
    <xf numFmtId="7" fontId="3" fillId="16" borderId="8" xfId="0" applyNumberFormat="1" applyFont="1" applyFill="1" applyBorder="1" applyAlignment="1">
      <alignment horizontal="center" vertical="center" wrapText="1"/>
    </xf>
    <xf numFmtId="7" fontId="3" fillId="16" borderId="2" xfId="0" applyNumberFormat="1" applyFont="1" applyFill="1" applyBorder="1" applyAlignment="1">
      <alignment horizontal="center" vertical="center" wrapText="1"/>
    </xf>
    <xf numFmtId="0" fontId="3" fillId="16" borderId="2" xfId="0" applyFont="1" applyFill="1" applyBorder="1" applyAlignment="1">
      <alignment horizontal="center" vertical="center" wrapText="1"/>
    </xf>
    <xf numFmtId="0" fontId="2" fillId="15" borderId="2" xfId="0" applyFont="1" applyFill="1" applyBorder="1" applyAlignment="1">
      <alignment horizontal="center" vertical="center" wrapText="1"/>
    </xf>
    <xf numFmtId="7" fontId="2" fillId="15" borderId="2" xfId="0" applyNumberFormat="1" applyFont="1" applyFill="1" applyBorder="1" applyAlignment="1">
      <alignment horizontal="center" vertical="center" wrapText="1"/>
    </xf>
    <xf numFmtId="7" fontId="2" fillId="15" borderId="8" xfId="0" applyNumberFormat="1" applyFont="1" applyFill="1" applyBorder="1" applyAlignment="1">
      <alignment horizontal="center" vertical="center" wrapText="1"/>
    </xf>
    <xf numFmtId="0" fontId="3" fillId="16" borderId="2" xfId="0" applyFont="1" applyFill="1" applyBorder="1" applyAlignment="1">
      <alignment vertical="center"/>
    </xf>
    <xf numFmtId="49" fontId="3" fillId="16" borderId="2" xfId="0" applyNumberFormat="1" applyFont="1" applyFill="1" applyBorder="1" applyAlignment="1">
      <alignment horizontal="center" vertical="center" wrapText="1"/>
    </xf>
    <xf numFmtId="4" fontId="2" fillId="17" borderId="10" xfId="0" applyNumberFormat="1" applyFont="1" applyFill="1" applyBorder="1" applyAlignment="1">
      <alignment horizontal="center" wrapText="1"/>
    </xf>
    <xf numFmtId="4" fontId="0" fillId="17" borderId="2" xfId="0" applyNumberFormat="1" applyFill="1" applyBorder="1" applyAlignment="1">
      <alignment wrapText="1"/>
    </xf>
    <xf numFmtId="4" fontId="2" fillId="17" borderId="2" xfId="0" applyNumberFormat="1" applyFont="1" applyFill="1" applyBorder="1" applyAlignment="1">
      <alignment wrapText="1"/>
    </xf>
    <xf numFmtId="0" fontId="15" fillId="15" borderId="8" xfId="0" applyFont="1" applyFill="1" applyBorder="1" applyAlignment="1">
      <alignment horizontal="center" vertical="center" wrapText="1"/>
    </xf>
    <xf numFmtId="7" fontId="15" fillId="15" borderId="8" xfId="0" applyNumberFormat="1" applyFont="1" applyFill="1" applyBorder="1" applyAlignment="1">
      <alignment horizontal="center" vertical="center" wrapText="1"/>
    </xf>
    <xf numFmtId="7" fontId="15" fillId="15" borderId="2" xfId="0" applyNumberFormat="1" applyFont="1" applyFill="1" applyBorder="1" applyAlignment="1">
      <alignment horizontal="center" vertical="center" wrapText="1"/>
    </xf>
    <xf numFmtId="0" fontId="47" fillId="15" borderId="8" xfId="0" applyFont="1" applyFill="1" applyBorder="1" applyAlignment="1">
      <alignment horizontal="center" vertical="center"/>
    </xf>
    <xf numFmtId="0" fontId="47" fillId="15" borderId="2" xfId="0" applyFont="1" applyFill="1" applyBorder="1" applyAlignment="1">
      <alignment horizontal="center" vertical="center"/>
    </xf>
    <xf numFmtId="0" fontId="47" fillId="15" borderId="15" xfId="0" applyFont="1" applyFill="1" applyBorder="1" applyAlignment="1">
      <alignment horizontal="center" vertical="center"/>
    </xf>
    <xf numFmtId="8" fontId="2" fillId="17" borderId="2" xfId="0" applyNumberFormat="1" applyFont="1" applyFill="1" applyBorder="1" applyAlignment="1">
      <alignment horizontal="center"/>
    </xf>
    <xf numFmtId="0" fontId="38" fillId="0" borderId="0" xfId="0" applyFont="1" applyFill="1" applyBorder="1" applyAlignment="1" applyProtection="1">
      <alignment horizontal="center" vertical="center"/>
    </xf>
    <xf numFmtId="0" fontId="0" fillId="0" borderId="0" xfId="0" applyFill="1" applyBorder="1"/>
    <xf numFmtId="0" fontId="38" fillId="19" borderId="8" xfId="0" applyFont="1" applyFill="1" applyBorder="1" applyAlignment="1" applyProtection="1">
      <alignment horizontal="center" vertical="center" wrapText="1"/>
    </xf>
    <xf numFmtId="43" fontId="49" fillId="20" borderId="8" xfId="0" applyNumberFormat="1" applyFont="1" applyFill="1" applyBorder="1" applyAlignment="1" applyProtection="1">
      <alignment horizontal="center" vertical="center" wrapText="1"/>
    </xf>
    <xf numFmtId="0" fontId="2" fillId="21" borderId="2" xfId="0" applyFont="1" applyFill="1" applyBorder="1" applyAlignment="1" applyProtection="1">
      <alignment horizontal="left" vertical="center"/>
    </xf>
    <xf numFmtId="0" fontId="2" fillId="21" borderId="2" xfId="0" applyFont="1" applyFill="1" applyBorder="1" applyAlignment="1" applyProtection="1">
      <alignment horizontal="left"/>
    </xf>
    <xf numFmtId="43" fontId="0" fillId="0" borderId="0" xfId="0" applyNumberFormat="1"/>
    <xf numFmtId="0" fontId="6" fillId="0" borderId="0" xfId="0" applyFont="1" applyAlignment="1">
      <alignment horizontal="center"/>
    </xf>
    <xf numFmtId="0" fontId="6" fillId="0" borderId="0" xfId="0" applyFont="1" applyAlignment="1"/>
    <xf numFmtId="0" fontId="6" fillId="0" borderId="0" xfId="0" applyFont="1" applyAlignment="1">
      <alignment wrapText="1"/>
    </xf>
    <xf numFmtId="0" fontId="6" fillId="0" borderId="0" xfId="0" applyFont="1" applyAlignment="1">
      <alignment horizontal="center" wrapText="1"/>
    </xf>
    <xf numFmtId="0" fontId="18" fillId="0" borderId="0" xfId="0" applyFont="1" applyAlignment="1">
      <alignment horizontal="justify" vertical="center"/>
    </xf>
    <xf numFmtId="0" fontId="51" fillId="0" borderId="0" xfId="0" applyFont="1" applyAlignment="1">
      <alignment horizontal="justify" vertical="center"/>
    </xf>
    <xf numFmtId="0" fontId="0" fillId="0" borderId="0" xfId="0" applyAlignment="1">
      <alignment horizontal="justify" vertical="center"/>
    </xf>
    <xf numFmtId="0" fontId="6" fillId="0" borderId="0" xfId="0" applyFont="1" applyFill="1"/>
    <xf numFmtId="0" fontId="51" fillId="0" borderId="0" xfId="0" applyFont="1" applyFill="1" applyAlignment="1">
      <alignment horizontal="center" vertical="center"/>
    </xf>
    <xf numFmtId="0" fontId="0" fillId="0" borderId="0" xfId="0" applyFill="1" applyAlignment="1">
      <alignment vertical="center"/>
    </xf>
    <xf numFmtId="0" fontId="15" fillId="0" borderId="0" xfId="0" applyFont="1" applyFill="1" applyAlignment="1">
      <alignment vertical="center"/>
    </xf>
    <xf numFmtId="0" fontId="16" fillId="0" borderId="0" xfId="0" applyFont="1" applyFill="1"/>
    <xf numFmtId="0" fontId="2" fillId="0" borderId="0" xfId="0" applyFont="1" applyFill="1" applyAlignment="1">
      <alignment vertical="center"/>
    </xf>
    <xf numFmtId="0" fontId="2" fillId="0" borderId="0" xfId="0" applyFont="1" applyFill="1"/>
    <xf numFmtId="0" fontId="0" fillId="0" borderId="0" xfId="0" applyFont="1" applyFill="1"/>
    <xf numFmtId="0" fontId="2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6" fillId="0" borderId="0" xfId="0" applyFont="1" applyFill="1" applyAlignment="1"/>
    <xf numFmtId="49" fontId="0" fillId="0" borderId="0" xfId="0" applyNumberFormat="1" applyFill="1"/>
    <xf numFmtId="0" fontId="0" fillId="0" borderId="0" xfId="0" applyFill="1" applyAlignment="1">
      <alignment horizontal="center"/>
    </xf>
    <xf numFmtId="0" fontId="50" fillId="0" borderId="0" xfId="0" applyFont="1" applyFill="1" applyAlignment="1">
      <alignment vertical="center"/>
    </xf>
    <xf numFmtId="0" fontId="2" fillId="0" borderId="0" xfId="0" applyFont="1" applyFill="1" applyAlignment="1">
      <alignment horizontal="right"/>
    </xf>
    <xf numFmtId="165" fontId="2" fillId="0" borderId="0" xfId="0" applyNumberFormat="1" applyFont="1" applyFill="1" applyAlignment="1">
      <alignment horizontal="center"/>
    </xf>
    <xf numFmtId="0" fontId="16" fillId="2" borderId="1" xfId="0" applyFont="1" applyFill="1" applyBorder="1" applyAlignment="1">
      <alignment vertical="center" wrapText="1"/>
    </xf>
    <xf numFmtId="0" fontId="16" fillId="0" borderId="2" xfId="0" applyFont="1" applyFill="1" applyBorder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 wrapText="1"/>
    </xf>
    <xf numFmtId="0" fontId="15" fillId="0" borderId="0" xfId="0" applyFont="1" applyAlignment="1"/>
    <xf numFmtId="0" fontId="15" fillId="0" borderId="0" xfId="0" applyFont="1"/>
    <xf numFmtId="0" fontId="15" fillId="0" borderId="0" xfId="0" applyFont="1" applyAlignment="1">
      <alignment wrapText="1"/>
    </xf>
    <xf numFmtId="0" fontId="15" fillId="0" borderId="0" xfId="0" applyFont="1" applyAlignment="1">
      <alignment horizontal="center" wrapText="1"/>
    </xf>
    <xf numFmtId="0" fontId="16" fillId="0" borderId="0" xfId="0" applyFont="1" applyProtection="1"/>
    <xf numFmtId="0" fontId="53" fillId="16" borderId="2" xfId="0" applyFont="1" applyFill="1" applyBorder="1" applyProtection="1"/>
    <xf numFmtId="0" fontId="48" fillId="16" borderId="2" xfId="0" applyFont="1" applyFill="1" applyBorder="1" applyAlignment="1" applyProtection="1">
      <alignment horizontal="center" vertical="center"/>
    </xf>
    <xf numFmtId="0" fontId="48" fillId="19" borderId="2" xfId="0" applyFont="1" applyFill="1" applyBorder="1" applyAlignment="1" applyProtection="1">
      <alignment horizontal="center" vertical="center"/>
    </xf>
    <xf numFmtId="0" fontId="15" fillId="4" borderId="2" xfId="0" applyFont="1" applyFill="1" applyBorder="1" applyAlignment="1" applyProtection="1">
      <alignment horizontal="left"/>
    </xf>
    <xf numFmtId="43" fontId="15" fillId="4" borderId="2" xfId="2" applyNumberFormat="1" applyFont="1" applyFill="1" applyBorder="1" applyProtection="1"/>
    <xf numFmtId="0" fontId="16" fillId="0" borderId="2" xfId="0" applyFont="1" applyBorder="1"/>
    <xf numFmtId="43" fontId="16" fillId="14" borderId="2" xfId="2" applyFont="1" applyFill="1" applyBorder="1" applyAlignment="1" applyProtection="1">
      <alignment vertical="center"/>
    </xf>
    <xf numFmtId="0" fontId="15" fillId="21" borderId="2" xfId="0" applyFont="1" applyFill="1" applyBorder="1" applyAlignment="1" applyProtection="1">
      <alignment horizontal="left" vertical="center"/>
    </xf>
    <xf numFmtId="0" fontId="15" fillId="21" borderId="2" xfId="0" applyFont="1" applyFill="1" applyBorder="1" applyAlignment="1" applyProtection="1">
      <alignment horizontal="left"/>
    </xf>
    <xf numFmtId="43" fontId="15" fillId="21" borderId="2" xfId="0" applyNumberFormat="1" applyFont="1" applyFill="1" applyBorder="1" applyAlignment="1" applyProtection="1">
      <alignment horizontal="left"/>
    </xf>
    <xf numFmtId="4" fontId="16" fillId="14" borderId="2" xfId="2" applyNumberFormat="1" applyFont="1" applyFill="1" applyBorder="1" applyAlignment="1" applyProtection="1">
      <alignment horizontal="right" vertical="center"/>
    </xf>
    <xf numFmtId="0" fontId="16" fillId="2" borderId="2" xfId="0" applyFont="1" applyFill="1" applyBorder="1"/>
    <xf numFmtId="43" fontId="15" fillId="2" borderId="2" xfId="2" applyNumberFormat="1" applyFont="1" applyFill="1" applyBorder="1" applyProtection="1"/>
    <xf numFmtId="43" fontId="16" fillId="0" borderId="2" xfId="0" applyNumberFormat="1" applyFont="1" applyBorder="1" applyProtection="1"/>
    <xf numFmtId="4" fontId="16" fillId="2" borderId="2" xfId="0" applyNumberFormat="1" applyFont="1" applyFill="1" applyBorder="1" applyAlignment="1" applyProtection="1">
      <alignment horizontal="right"/>
    </xf>
    <xf numFmtId="43" fontId="16" fillId="2" borderId="2" xfId="0" applyNumberFormat="1" applyFont="1" applyFill="1" applyBorder="1" applyProtection="1"/>
    <xf numFmtId="0" fontId="48" fillId="13" borderId="2" xfId="0" applyFont="1" applyFill="1" applyBorder="1" applyAlignment="1" applyProtection="1">
      <alignment horizontal="center" vertical="center"/>
    </xf>
    <xf numFmtId="43" fontId="48" fillId="13" borderId="2" xfId="2" applyNumberFormat="1" applyFont="1" applyFill="1" applyBorder="1" applyProtection="1"/>
    <xf numFmtId="0" fontId="16" fillId="12" borderId="2" xfId="0" applyFont="1" applyFill="1" applyBorder="1" applyProtection="1"/>
    <xf numFmtId="0" fontId="15" fillId="12" borderId="2" xfId="0" applyFont="1" applyFill="1" applyBorder="1" applyAlignment="1" applyProtection="1">
      <alignment horizontal="center" vertical="center"/>
    </xf>
    <xf numFmtId="0" fontId="15" fillId="12" borderId="2" xfId="0" applyFont="1" applyFill="1" applyBorder="1" applyAlignment="1" applyProtection="1">
      <alignment horizontal="center" vertical="center" wrapText="1"/>
    </xf>
    <xf numFmtId="0" fontId="15" fillId="3" borderId="2" xfId="0" applyFont="1" applyFill="1" applyBorder="1" applyAlignment="1" applyProtection="1">
      <alignment horizontal="center" vertical="center"/>
    </xf>
    <xf numFmtId="0" fontId="15" fillId="13" borderId="2" xfId="0" applyFont="1" applyFill="1" applyBorder="1" applyAlignment="1" applyProtection="1">
      <alignment horizontal="center" vertical="center"/>
    </xf>
    <xf numFmtId="43" fontId="15" fillId="13" borderId="2" xfId="2" applyNumberFormat="1" applyFont="1" applyFill="1" applyBorder="1" applyProtection="1"/>
    <xf numFmtId="0" fontId="15" fillId="2" borderId="0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  <xf numFmtId="49" fontId="48" fillId="16" borderId="2" xfId="0" applyNumberFormat="1" applyFont="1" applyFill="1" applyBorder="1" applyAlignment="1">
      <alignment horizontal="center" wrapText="1"/>
    </xf>
    <xf numFmtId="4" fontId="16" fillId="2" borderId="2" xfId="0" applyNumberFormat="1" applyFont="1" applyFill="1" applyBorder="1" applyAlignment="1">
      <alignment vertical="center" wrapText="1"/>
    </xf>
    <xf numFmtId="4" fontId="15" fillId="15" borderId="2" xfId="0" applyNumberFormat="1" applyFont="1" applyFill="1" applyBorder="1"/>
    <xf numFmtId="44" fontId="0" fillId="15" borderId="2" xfId="0" applyNumberFormat="1" applyFill="1" applyBorder="1" applyAlignment="1">
      <alignment horizontal="center" wrapText="1"/>
    </xf>
    <xf numFmtId="44" fontId="0" fillId="17" borderId="2" xfId="0" applyNumberFormat="1" applyFill="1" applyBorder="1" applyAlignment="1">
      <alignment horizontal="center" wrapText="1"/>
    </xf>
    <xf numFmtId="0" fontId="16" fillId="2" borderId="0" xfId="0" applyFont="1" applyFill="1" applyAlignment="1">
      <alignment horizontal="center"/>
    </xf>
    <xf numFmtId="0" fontId="16" fillId="2" borderId="0" xfId="0" applyFont="1" applyFill="1" applyAlignment="1">
      <alignment wrapText="1"/>
    </xf>
    <xf numFmtId="0" fontId="38" fillId="16" borderId="13" xfId="0" applyFont="1" applyFill="1" applyBorder="1" applyAlignment="1">
      <alignment horizontal="center" vertical="center" wrapText="1"/>
    </xf>
    <xf numFmtId="0" fontId="38" fillId="16" borderId="16" xfId="0" applyFont="1" applyFill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38" fillId="16" borderId="8" xfId="0" applyFont="1" applyFill="1" applyBorder="1" applyAlignment="1">
      <alignment horizontal="center"/>
    </xf>
    <xf numFmtId="0" fontId="38" fillId="16" borderId="15" xfId="0" applyFont="1" applyFill="1" applyBorder="1" applyAlignment="1">
      <alignment horizontal="center"/>
    </xf>
    <xf numFmtId="0" fontId="18" fillId="0" borderId="0" xfId="0" applyFont="1" applyAlignment="1">
      <alignment horizontal="left" vertical="center"/>
    </xf>
    <xf numFmtId="0" fontId="41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39" fillId="16" borderId="3" xfId="0" applyFont="1" applyFill="1" applyBorder="1" applyAlignment="1">
      <alignment horizontal="center" vertical="center"/>
    </xf>
    <xf numFmtId="0" fontId="39" fillId="16" borderId="4" xfId="0" applyFont="1" applyFill="1" applyBorder="1" applyAlignment="1">
      <alignment horizontal="center" vertical="center"/>
    </xf>
    <xf numFmtId="0" fontId="39" fillId="16" borderId="5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6" fillId="0" borderId="0" xfId="0" applyFont="1" applyFill="1" applyAlignment="1">
      <alignment horizontal="center"/>
    </xf>
    <xf numFmtId="0" fontId="12" fillId="0" borderId="13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44" fillId="16" borderId="13" xfId="0" applyFont="1" applyFill="1" applyBorder="1" applyAlignment="1">
      <alignment horizontal="center" vertical="center" wrapText="1"/>
    </xf>
    <xf numFmtId="0" fontId="44" fillId="16" borderId="16" xfId="0" applyFont="1" applyFill="1" applyBorder="1" applyAlignment="1">
      <alignment horizontal="center" vertical="center" wrapText="1"/>
    </xf>
    <xf numFmtId="0" fontId="43" fillId="16" borderId="8" xfId="0" applyFont="1" applyFill="1" applyBorder="1" applyAlignment="1">
      <alignment horizontal="center" vertical="center"/>
    </xf>
    <xf numFmtId="0" fontId="43" fillId="16" borderId="14" xfId="0" applyFont="1" applyFill="1" applyBorder="1" applyAlignment="1">
      <alignment horizontal="center" vertical="center"/>
    </xf>
    <xf numFmtId="0" fontId="43" fillId="16" borderId="15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 wrapText="1"/>
    </xf>
    <xf numFmtId="0" fontId="38" fillId="16" borderId="6" xfId="0" applyFont="1" applyFill="1" applyBorder="1" applyAlignment="1" applyProtection="1">
      <alignment horizontal="center" vertical="center"/>
    </xf>
    <xf numFmtId="0" fontId="38" fillId="16" borderId="0" xfId="0" applyFont="1" applyFill="1" applyBorder="1" applyAlignment="1" applyProtection="1">
      <alignment horizontal="center" vertical="center"/>
    </xf>
    <xf numFmtId="0" fontId="38" fillId="16" borderId="1" xfId="0" applyFont="1" applyFill="1" applyBorder="1" applyAlignment="1" applyProtection="1">
      <alignment horizontal="center" vertical="center"/>
    </xf>
    <xf numFmtId="0" fontId="38" fillId="16" borderId="9" xfId="0" applyFont="1" applyFill="1" applyBorder="1" applyAlignment="1" applyProtection="1">
      <alignment horizontal="center" vertical="center"/>
    </xf>
    <xf numFmtId="0" fontId="38" fillId="16" borderId="11" xfId="0" applyFont="1" applyFill="1" applyBorder="1" applyAlignment="1" applyProtection="1">
      <alignment horizontal="center" vertical="center"/>
    </xf>
    <xf numFmtId="0" fontId="38" fillId="16" borderId="10" xfId="0" applyFont="1" applyFill="1" applyBorder="1" applyAlignment="1" applyProtection="1">
      <alignment horizontal="center" vertical="center"/>
    </xf>
    <xf numFmtId="0" fontId="38" fillId="19" borderId="13" xfId="0" applyFont="1" applyFill="1" applyBorder="1" applyAlignment="1" applyProtection="1">
      <alignment horizontal="center" vertical="center"/>
    </xf>
    <xf numFmtId="0" fontId="38" fillId="19" borderId="16" xfId="0" applyFont="1" applyFill="1" applyBorder="1" applyAlignment="1" applyProtection="1">
      <alignment horizontal="center" vertical="center"/>
    </xf>
    <xf numFmtId="0" fontId="38" fillId="19" borderId="13" xfId="0" applyFont="1" applyFill="1" applyBorder="1" applyAlignment="1" applyProtection="1">
      <alignment horizontal="center" vertical="center" wrapText="1"/>
    </xf>
    <xf numFmtId="0" fontId="38" fillId="19" borderId="16" xfId="0" applyFont="1" applyFill="1" applyBorder="1" applyAlignment="1" applyProtection="1">
      <alignment horizontal="center" vertical="center" wrapText="1"/>
    </xf>
    <xf numFmtId="0" fontId="38" fillId="16" borderId="3" xfId="0" applyFont="1" applyFill="1" applyBorder="1" applyAlignment="1" applyProtection="1">
      <alignment horizontal="center"/>
    </xf>
    <xf numFmtId="0" fontId="38" fillId="16" borderId="4" xfId="0" applyFont="1" applyFill="1" applyBorder="1" applyAlignment="1" applyProtection="1">
      <alignment horizontal="center"/>
    </xf>
    <xf numFmtId="0" fontId="38" fillId="16" borderId="5" xfId="0" applyFont="1" applyFill="1" applyBorder="1" applyAlignment="1" applyProtection="1">
      <alignment horizontal="center"/>
    </xf>
    <xf numFmtId="0" fontId="39" fillId="16" borderId="9" xfId="0" applyFont="1" applyFill="1" applyBorder="1" applyAlignment="1">
      <alignment horizontal="center" vertical="center"/>
    </xf>
    <xf numFmtId="0" fontId="39" fillId="16" borderId="10" xfId="0" applyFont="1" applyFill="1" applyBorder="1" applyAlignment="1">
      <alignment horizontal="center" vertical="center"/>
    </xf>
    <xf numFmtId="0" fontId="39" fillId="16" borderId="3" xfId="0" applyFont="1" applyFill="1" applyBorder="1" applyAlignment="1">
      <alignment horizontal="center"/>
    </xf>
    <xf numFmtId="0" fontId="39" fillId="16" borderId="5" xfId="0" applyFont="1" applyFill="1" applyBorder="1" applyAlignment="1">
      <alignment horizontal="center"/>
    </xf>
    <xf numFmtId="0" fontId="39" fillId="16" borderId="6" xfId="0" applyFont="1" applyFill="1" applyBorder="1" applyAlignment="1">
      <alignment horizontal="center"/>
    </xf>
    <xf numFmtId="0" fontId="39" fillId="16" borderId="1" xfId="0" applyFont="1" applyFill="1" applyBorder="1" applyAlignment="1">
      <alignment horizontal="center"/>
    </xf>
    <xf numFmtId="0" fontId="39" fillId="16" borderId="4" xfId="0" applyFont="1" applyFill="1" applyBorder="1" applyAlignment="1">
      <alignment horizontal="center"/>
    </xf>
    <xf numFmtId="0" fontId="39" fillId="16" borderId="0" xfId="0" applyFont="1" applyFill="1" applyBorder="1" applyAlignment="1">
      <alignment horizontal="center"/>
    </xf>
    <xf numFmtId="0" fontId="39" fillId="16" borderId="11" xfId="0" applyFont="1" applyFill="1" applyBorder="1" applyAlignment="1">
      <alignment horizontal="center" vertical="center"/>
    </xf>
    <xf numFmtId="0" fontId="39" fillId="16" borderId="3" xfId="0" applyFont="1" applyFill="1" applyBorder="1" applyAlignment="1">
      <alignment horizontal="right"/>
    </xf>
    <xf numFmtId="0" fontId="39" fillId="16" borderId="5" xfId="0" applyFont="1" applyFill="1" applyBorder="1" applyAlignment="1">
      <alignment horizontal="right"/>
    </xf>
    <xf numFmtId="0" fontId="3" fillId="16" borderId="6" xfId="0" applyFont="1" applyFill="1" applyBorder="1" applyAlignment="1">
      <alignment horizontal="right" vertical="center"/>
    </xf>
    <xf numFmtId="0" fontId="3" fillId="16" borderId="1" xfId="0" applyFont="1" applyFill="1" applyBorder="1" applyAlignment="1">
      <alignment horizontal="right" vertical="center"/>
    </xf>
    <xf numFmtId="0" fontId="3" fillId="16" borderId="9" xfId="0" applyFont="1" applyFill="1" applyBorder="1" applyAlignment="1">
      <alignment horizontal="right" vertical="center"/>
    </xf>
    <xf numFmtId="0" fontId="3" fillId="16" borderId="10" xfId="0" applyFont="1" applyFill="1" applyBorder="1" applyAlignment="1">
      <alignment horizontal="right" vertical="center"/>
    </xf>
    <xf numFmtId="0" fontId="0" fillId="0" borderId="13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3" xfId="0" applyFill="1" applyBorder="1" applyAlignment="1">
      <alignment horizontal="center" wrapText="1"/>
    </xf>
    <xf numFmtId="0" fontId="0" fillId="0" borderId="16" xfId="0" applyFill="1" applyBorder="1" applyAlignment="1">
      <alignment horizontal="center" wrapText="1"/>
    </xf>
    <xf numFmtId="0" fontId="0" fillId="0" borderId="8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3" fillId="16" borderId="6" xfId="0" applyFont="1" applyFill="1" applyBorder="1" applyAlignment="1">
      <alignment horizontal="center" vertical="center"/>
    </xf>
    <xf numFmtId="0" fontId="3" fillId="16" borderId="1" xfId="0" applyFont="1" applyFill="1" applyBorder="1" applyAlignment="1">
      <alignment horizontal="center" vertical="center"/>
    </xf>
    <xf numFmtId="0" fontId="3" fillId="16" borderId="9" xfId="0" applyFont="1" applyFill="1" applyBorder="1" applyAlignment="1">
      <alignment horizontal="center" vertical="center"/>
    </xf>
    <xf numFmtId="0" fontId="3" fillId="16" borderId="10" xfId="0" applyFont="1" applyFill="1" applyBorder="1" applyAlignment="1">
      <alignment horizontal="center" vertical="center"/>
    </xf>
    <xf numFmtId="0" fontId="3" fillId="16" borderId="17" xfId="0" applyFont="1" applyFill="1" applyBorder="1" applyAlignment="1">
      <alignment horizontal="center" vertical="center" wrapText="1"/>
    </xf>
    <xf numFmtId="0" fontId="3" fillId="16" borderId="18" xfId="0" applyFont="1" applyFill="1" applyBorder="1" applyAlignment="1">
      <alignment horizontal="center" vertical="center" wrapText="1"/>
    </xf>
    <xf numFmtId="0" fontId="3" fillId="16" borderId="0" xfId="0" applyFont="1" applyFill="1" applyBorder="1" applyAlignment="1">
      <alignment horizontal="center" vertical="center"/>
    </xf>
    <xf numFmtId="0" fontId="3" fillId="16" borderId="11" xfId="0" applyFont="1" applyFill="1" applyBorder="1" applyAlignment="1">
      <alignment horizontal="center" vertical="center"/>
    </xf>
    <xf numFmtId="0" fontId="48" fillId="16" borderId="6" xfId="0" applyFont="1" applyFill="1" applyBorder="1" applyAlignment="1" applyProtection="1">
      <alignment horizontal="center"/>
    </xf>
    <xf numFmtId="0" fontId="48" fillId="16" borderId="0" xfId="0" applyFont="1" applyFill="1" applyBorder="1" applyAlignment="1" applyProtection="1">
      <alignment horizontal="center"/>
    </xf>
    <xf numFmtId="0" fontId="48" fillId="16" borderId="1" xfId="0" applyFont="1" applyFill="1" applyBorder="1" applyAlignment="1" applyProtection="1">
      <alignment horizontal="center"/>
    </xf>
    <xf numFmtId="0" fontId="48" fillId="16" borderId="6" xfId="0" applyFont="1" applyFill="1" applyBorder="1" applyAlignment="1" applyProtection="1">
      <alignment horizontal="center" vertical="center"/>
    </xf>
    <xf numFmtId="0" fontId="48" fillId="16" borderId="0" xfId="0" applyFont="1" applyFill="1" applyBorder="1" applyAlignment="1" applyProtection="1">
      <alignment horizontal="center" vertical="center"/>
    </xf>
    <xf numFmtId="0" fontId="48" fillId="16" borderId="1" xfId="0" applyFont="1" applyFill="1" applyBorder="1" applyAlignment="1" applyProtection="1">
      <alignment horizontal="center" vertical="center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center" wrapText="1"/>
    </xf>
    <xf numFmtId="0" fontId="16" fillId="2" borderId="0" xfId="0" applyFont="1" applyFill="1" applyBorder="1" applyAlignment="1">
      <alignment horizontal="left" vertical="center" wrapText="1"/>
    </xf>
    <xf numFmtId="0" fontId="16" fillId="2" borderId="1" xfId="0" applyFont="1" applyFill="1" applyBorder="1" applyAlignment="1">
      <alignment horizontal="left" vertical="center" wrapText="1"/>
    </xf>
    <xf numFmtId="0" fontId="15" fillId="15" borderId="8" xfId="0" applyFont="1" applyFill="1" applyBorder="1" applyAlignment="1">
      <alignment horizontal="left" wrapText="1"/>
    </xf>
    <xf numFmtId="0" fontId="15" fillId="15" borderId="15" xfId="0" applyFont="1" applyFill="1" applyBorder="1" applyAlignment="1">
      <alignment horizontal="left" wrapText="1"/>
    </xf>
    <xf numFmtId="0" fontId="55" fillId="2" borderId="6" xfId="0" applyFont="1" applyFill="1" applyBorder="1" applyAlignment="1">
      <alignment horizontal="center" wrapText="1"/>
    </xf>
    <xf numFmtId="0" fontId="55" fillId="2" borderId="0" xfId="0" applyFont="1" applyFill="1" applyBorder="1" applyAlignment="1">
      <alignment horizontal="center" wrapText="1"/>
    </xf>
    <xf numFmtId="0" fontId="54" fillId="0" borderId="0" xfId="0" applyFont="1" applyAlignment="1">
      <alignment horizontal="left" vertical="center"/>
    </xf>
    <xf numFmtId="0" fontId="48" fillId="16" borderId="3" xfId="0" applyFont="1" applyFill="1" applyBorder="1" applyAlignment="1">
      <alignment horizontal="center"/>
    </xf>
    <xf numFmtId="0" fontId="48" fillId="16" borderId="4" xfId="0" applyFont="1" applyFill="1" applyBorder="1" applyAlignment="1">
      <alignment horizontal="center"/>
    </xf>
    <xf numFmtId="0" fontId="48" fillId="16" borderId="5" xfId="0" applyFont="1" applyFill="1" applyBorder="1" applyAlignment="1">
      <alignment horizontal="center"/>
    </xf>
    <xf numFmtId="0" fontId="48" fillId="16" borderId="6" xfId="0" applyFont="1" applyFill="1" applyBorder="1" applyAlignment="1">
      <alignment horizontal="center" vertical="center"/>
    </xf>
    <xf numFmtId="0" fontId="48" fillId="16" borderId="0" xfId="0" applyFont="1" applyFill="1" applyBorder="1" applyAlignment="1">
      <alignment horizontal="center" vertical="center"/>
    </xf>
    <xf numFmtId="0" fontId="48" fillId="16" borderId="1" xfId="0" applyFont="1" applyFill="1" applyBorder="1" applyAlignment="1">
      <alignment horizontal="center" vertical="center"/>
    </xf>
    <xf numFmtId="0" fontId="48" fillId="16" borderId="9" xfId="0" applyFont="1" applyFill="1" applyBorder="1" applyAlignment="1">
      <alignment horizontal="center" vertical="center"/>
    </xf>
    <xf numFmtId="0" fontId="48" fillId="16" borderId="11" xfId="0" applyFont="1" applyFill="1" applyBorder="1" applyAlignment="1">
      <alignment horizontal="center" vertical="center"/>
    </xf>
    <xf numFmtId="0" fontId="48" fillId="16" borderId="10" xfId="0" applyFont="1" applyFill="1" applyBorder="1" applyAlignment="1">
      <alignment horizontal="center" vertical="center"/>
    </xf>
    <xf numFmtId="0" fontId="48" fillId="16" borderId="8" xfId="0" applyFont="1" applyFill="1" applyBorder="1" applyAlignment="1">
      <alignment horizontal="center" wrapText="1"/>
    </xf>
    <xf numFmtId="0" fontId="48" fillId="16" borderId="15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left" vertical="top" wrapText="1"/>
    </xf>
    <xf numFmtId="4" fontId="0" fillId="0" borderId="17" xfId="0" applyNumberFormat="1" applyFill="1" applyBorder="1" applyAlignment="1">
      <alignment horizontal="center" vertical="center"/>
    </xf>
    <xf numFmtId="4" fontId="0" fillId="0" borderId="18" xfId="0" applyNumberFormat="1" applyFill="1" applyBorder="1" applyAlignment="1">
      <alignment horizontal="center" vertical="center"/>
    </xf>
    <xf numFmtId="1" fontId="28" fillId="0" borderId="17" xfId="0" applyNumberFormat="1" applyFont="1" applyBorder="1" applyAlignment="1">
      <alignment horizontal="center" vertical="center"/>
    </xf>
    <xf numFmtId="1" fontId="28" fillId="0" borderId="37" xfId="0" applyNumberFormat="1" applyFont="1" applyBorder="1" applyAlignment="1">
      <alignment horizontal="center" vertical="center"/>
    </xf>
    <xf numFmtId="1" fontId="28" fillId="0" borderId="18" xfId="0" applyNumberFormat="1" applyFont="1" applyBorder="1" applyAlignment="1">
      <alignment horizontal="center" vertical="center"/>
    </xf>
    <xf numFmtId="1" fontId="2" fillId="0" borderId="7" xfId="0" applyNumberFormat="1" applyFont="1" applyBorder="1" applyAlignment="1">
      <alignment horizontal="center" vertic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7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11" fillId="10" borderId="17" xfId="4" applyBorder="1" applyAlignment="1">
      <alignment horizontal="center" vertical="center"/>
    </xf>
    <xf numFmtId="0" fontId="11" fillId="10" borderId="18" xfId="4" applyBorder="1" applyAlignment="1">
      <alignment horizontal="center" vertical="center"/>
    </xf>
    <xf numFmtId="0" fontId="2" fillId="0" borderId="17" xfId="0" applyFont="1" applyBorder="1" applyAlignment="1">
      <alignment horizontal="center" wrapText="1"/>
    </xf>
    <xf numFmtId="0" fontId="2" fillId="0" borderId="18" xfId="0" applyFont="1" applyBorder="1" applyAlignment="1">
      <alignment horizont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36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/>
    </xf>
    <xf numFmtId="0" fontId="3" fillId="10" borderId="7" xfId="4" applyFont="1" applyBorder="1" applyAlignment="1">
      <alignment horizontal="center" vertical="center" wrapText="1"/>
    </xf>
    <xf numFmtId="1" fontId="3" fillId="11" borderId="7" xfId="5" applyNumberFormat="1" applyFont="1" applyBorder="1" applyAlignment="1">
      <alignment horizontal="center" vertical="center" wrapText="1"/>
    </xf>
    <xf numFmtId="0" fontId="25" fillId="10" borderId="21" xfId="4" applyFont="1" applyBorder="1" applyAlignment="1">
      <alignment horizontal="center" vertical="center" wrapText="1"/>
    </xf>
    <xf numFmtId="0" fontId="25" fillId="10" borderId="12" xfId="4" applyFont="1" applyBorder="1" applyAlignment="1">
      <alignment horizontal="center" vertical="center" wrapText="1"/>
    </xf>
    <xf numFmtId="0" fontId="26" fillId="0" borderId="21" xfId="0" applyFont="1" applyBorder="1" applyAlignment="1">
      <alignment horizontal="center" textRotation="255" wrapText="1"/>
    </xf>
    <xf numFmtId="0" fontId="26" fillId="0" borderId="36" xfId="0" applyFont="1" applyBorder="1" applyAlignment="1">
      <alignment horizontal="center" textRotation="255" wrapText="1"/>
    </xf>
    <xf numFmtId="0" fontId="26" fillId="0" borderId="12" xfId="0" applyFont="1" applyBorder="1" applyAlignment="1">
      <alignment horizontal="center" textRotation="255" wrapText="1"/>
    </xf>
    <xf numFmtId="0" fontId="2" fillId="0" borderId="7" xfId="0" applyFont="1" applyBorder="1" applyAlignment="1">
      <alignment horizontal="center" vertical="center"/>
    </xf>
    <xf numFmtId="0" fontId="2" fillId="17" borderId="8" xfId="0" applyFont="1" applyFill="1" applyBorder="1" applyAlignment="1">
      <alignment horizontal="right" wrapText="1"/>
    </xf>
    <xf numFmtId="0" fontId="2" fillId="17" borderId="14" xfId="0" applyFont="1" applyFill="1" applyBorder="1" applyAlignment="1">
      <alignment horizontal="right" wrapText="1"/>
    </xf>
    <xf numFmtId="0" fontId="2" fillId="17" borderId="15" xfId="0" applyFont="1" applyFill="1" applyBorder="1" applyAlignment="1">
      <alignment horizontal="right" wrapText="1"/>
    </xf>
    <xf numFmtId="0" fontId="2" fillId="15" borderId="13" xfId="0" applyFont="1" applyFill="1" applyBorder="1" applyAlignment="1">
      <alignment horizontal="center" vertical="center" wrapText="1"/>
    </xf>
    <xf numFmtId="0" fontId="2" fillId="15" borderId="16" xfId="0" applyFont="1" applyFill="1" applyBorder="1" applyAlignment="1">
      <alignment horizontal="center" vertical="center" wrapText="1"/>
    </xf>
    <xf numFmtId="0" fontId="2" fillId="15" borderId="8" xfId="0" applyFont="1" applyFill="1" applyBorder="1" applyAlignment="1">
      <alignment horizontal="center" vertical="center" wrapText="1"/>
    </xf>
    <xf numFmtId="0" fontId="2" fillId="15" borderId="15" xfId="0" applyFont="1" applyFill="1" applyBorder="1" applyAlignment="1">
      <alignment horizontal="center" vertical="center" wrapText="1"/>
    </xf>
    <xf numFmtId="0" fontId="2" fillId="17" borderId="8" xfId="0" applyFont="1" applyFill="1" applyBorder="1" applyAlignment="1">
      <alignment horizontal="right"/>
    </xf>
    <xf numFmtId="0" fontId="2" fillId="17" borderId="46" xfId="0" applyFont="1" applyFill="1" applyBorder="1" applyAlignment="1">
      <alignment horizontal="right"/>
    </xf>
    <xf numFmtId="0" fontId="4" fillId="16" borderId="4" xfId="0" applyFont="1" applyFill="1" applyBorder="1" applyAlignment="1">
      <alignment horizontal="center"/>
    </xf>
    <xf numFmtId="0" fontId="4" fillId="16" borderId="5" xfId="0" applyFont="1" applyFill="1" applyBorder="1" applyAlignment="1">
      <alignment horizontal="center"/>
    </xf>
    <xf numFmtId="0" fontId="2" fillId="16" borderId="0" xfId="0" applyFont="1" applyFill="1" applyBorder="1" applyAlignment="1">
      <alignment horizontal="center" vertical="center"/>
    </xf>
    <xf numFmtId="0" fontId="2" fillId="16" borderId="1" xfId="0" applyFont="1" applyFill="1" applyBorder="1" applyAlignment="1">
      <alignment horizontal="center" vertical="center"/>
    </xf>
    <xf numFmtId="0" fontId="2" fillId="16" borderId="11" xfId="0" applyFont="1" applyFill="1" applyBorder="1" applyAlignment="1">
      <alignment horizontal="center" vertical="center"/>
    </xf>
    <xf numFmtId="0" fontId="2" fillId="16" borderId="10" xfId="0" applyFont="1" applyFill="1" applyBorder="1" applyAlignment="1">
      <alignment horizontal="center" vertical="center"/>
    </xf>
    <xf numFmtId="0" fontId="2" fillId="15" borderId="14" xfId="0" applyFont="1" applyFill="1" applyBorder="1" applyAlignment="1">
      <alignment horizontal="center" vertical="center" wrapText="1"/>
    </xf>
    <xf numFmtId="49" fontId="2" fillId="15" borderId="13" xfId="0" applyNumberFormat="1" applyFont="1" applyFill="1" applyBorder="1" applyAlignment="1">
      <alignment horizontal="center" vertical="center" wrapText="1"/>
    </xf>
    <xf numFmtId="49" fontId="2" fillId="15" borderId="16" xfId="0" applyNumberFormat="1" applyFont="1" applyFill="1" applyBorder="1" applyAlignment="1">
      <alignment horizontal="center" vertical="center" wrapText="1"/>
    </xf>
    <xf numFmtId="0" fontId="38" fillId="16" borderId="3" xfId="0" applyFont="1" applyFill="1" applyBorder="1" applyAlignment="1">
      <alignment horizontal="center"/>
    </xf>
    <xf numFmtId="0" fontId="38" fillId="16" borderId="4" xfId="0" applyFont="1" applyFill="1" applyBorder="1" applyAlignment="1">
      <alignment horizontal="center"/>
    </xf>
    <xf numFmtId="0" fontId="38" fillId="16" borderId="5" xfId="0" applyFont="1" applyFill="1" applyBorder="1" applyAlignment="1">
      <alignment horizontal="center"/>
    </xf>
    <xf numFmtId="0" fontId="38" fillId="16" borderId="6" xfId="0" applyFont="1" applyFill="1" applyBorder="1" applyAlignment="1">
      <alignment horizontal="center" vertical="center"/>
    </xf>
    <xf numFmtId="0" fontId="38" fillId="16" borderId="0" xfId="0" applyFont="1" applyFill="1" applyBorder="1" applyAlignment="1">
      <alignment horizontal="center" vertical="center"/>
    </xf>
    <xf numFmtId="0" fontId="38" fillId="16" borderId="1" xfId="0" applyFont="1" applyFill="1" applyBorder="1" applyAlignment="1">
      <alignment horizontal="center" vertical="center"/>
    </xf>
    <xf numFmtId="0" fontId="38" fillId="16" borderId="9" xfId="0" applyFont="1" applyFill="1" applyBorder="1" applyAlignment="1">
      <alignment horizontal="center" vertical="center"/>
    </xf>
    <xf numFmtId="0" fontId="38" fillId="16" borderId="11" xfId="0" applyFont="1" applyFill="1" applyBorder="1" applyAlignment="1">
      <alignment horizontal="center" vertical="center"/>
    </xf>
    <xf numFmtId="0" fontId="38" fillId="16" borderId="10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2" fillId="17" borderId="14" xfId="0" applyFont="1" applyFill="1" applyBorder="1" applyAlignment="1">
      <alignment horizontal="right"/>
    </xf>
    <xf numFmtId="0" fontId="2" fillId="17" borderId="15" xfId="0" applyFont="1" applyFill="1" applyBorder="1" applyAlignment="1">
      <alignment horizontal="right"/>
    </xf>
    <xf numFmtId="0" fontId="15" fillId="2" borderId="13" xfId="0" applyFont="1" applyFill="1" applyBorder="1" applyAlignment="1">
      <alignment horizontal="left" vertical="center" wrapText="1"/>
    </xf>
    <xf numFmtId="0" fontId="15" fillId="2" borderId="19" xfId="0" applyFont="1" applyFill="1" applyBorder="1" applyAlignment="1">
      <alignment horizontal="left" vertical="center" wrapText="1"/>
    </xf>
    <xf numFmtId="0" fontId="15" fillId="2" borderId="16" xfId="0" applyFont="1" applyFill="1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52" fillId="0" borderId="13" xfId="0" applyFont="1" applyBorder="1" applyAlignment="1">
      <alignment horizontal="left" vertical="center" wrapText="1"/>
    </xf>
    <xf numFmtId="0" fontId="52" fillId="0" borderId="19" xfId="0" applyFont="1" applyBorder="1" applyAlignment="1">
      <alignment horizontal="left" vertical="center" wrapText="1"/>
    </xf>
    <xf numFmtId="0" fontId="52" fillId="0" borderId="16" xfId="0" applyFont="1" applyBorder="1" applyAlignment="1">
      <alignment horizontal="left" vertical="center" wrapText="1"/>
    </xf>
    <xf numFmtId="0" fontId="18" fillId="0" borderId="22" xfId="0" applyFont="1" applyBorder="1" applyAlignment="1">
      <alignment horizontal="center" vertical="center" wrapText="1"/>
    </xf>
    <xf numFmtId="0" fontId="18" fillId="0" borderId="24" xfId="0" applyFont="1" applyBorder="1" applyAlignment="1">
      <alignment horizontal="center" vertical="center" wrapText="1"/>
    </xf>
    <xf numFmtId="0" fontId="31" fillId="0" borderId="31" xfId="0" applyFont="1" applyBorder="1" applyAlignment="1">
      <alignment horizontal="center" vertical="center" wrapText="1"/>
    </xf>
    <xf numFmtId="0" fontId="31" fillId="0" borderId="33" xfId="0" applyFont="1" applyBorder="1" applyAlignment="1">
      <alignment horizontal="center" vertical="center" wrapText="1"/>
    </xf>
    <xf numFmtId="0" fontId="31" fillId="0" borderId="26" xfId="0" applyFont="1" applyBorder="1" applyAlignment="1">
      <alignment horizontal="center" vertical="center" wrapText="1"/>
    </xf>
    <xf numFmtId="0" fontId="31" fillId="0" borderId="27" xfId="0" applyFont="1" applyBorder="1" applyAlignment="1">
      <alignment horizontal="center" vertical="center" wrapText="1"/>
    </xf>
    <xf numFmtId="0" fontId="32" fillId="0" borderId="26" xfId="0" applyFont="1" applyBorder="1" applyAlignment="1">
      <alignment vertical="center" wrapText="1"/>
    </xf>
    <xf numFmtId="0" fontId="32" fillId="0" borderId="27" xfId="0" applyFont="1" applyBorder="1" applyAlignment="1">
      <alignment vertical="center" wrapText="1"/>
    </xf>
    <xf numFmtId="0" fontId="32" fillId="0" borderId="28" xfId="0" applyFont="1" applyBorder="1" applyAlignment="1">
      <alignment vertical="center" wrapText="1"/>
    </xf>
    <xf numFmtId="0" fontId="32" fillId="0" borderId="29" xfId="0" applyFont="1" applyBorder="1" applyAlignment="1">
      <alignment vertical="center" wrapText="1"/>
    </xf>
    <xf numFmtId="0" fontId="31" fillId="0" borderId="28" xfId="0" applyFont="1" applyBorder="1" applyAlignment="1">
      <alignment horizontal="center" vertical="center" wrapText="1"/>
    </xf>
    <xf numFmtId="0" fontId="31" fillId="0" borderId="29" xfId="0" applyFont="1" applyBorder="1" applyAlignment="1">
      <alignment horizontal="center" vertical="center" wrapText="1"/>
    </xf>
    <xf numFmtId="0" fontId="31" fillId="0" borderId="22" xfId="0" applyFont="1" applyBorder="1" applyAlignment="1">
      <alignment horizontal="center" vertical="center" wrapText="1"/>
    </xf>
    <xf numFmtId="0" fontId="31" fillId="0" borderId="24" xfId="0" applyFont="1" applyBorder="1" applyAlignment="1">
      <alignment horizontal="center" vertical="center" wrapText="1"/>
    </xf>
    <xf numFmtId="3" fontId="18" fillId="0" borderId="22" xfId="0" applyNumberFormat="1" applyFont="1" applyBorder="1" applyAlignment="1">
      <alignment horizontal="center" vertical="center" wrapText="1"/>
    </xf>
    <xf numFmtId="3" fontId="18" fillId="0" borderId="24" xfId="0" applyNumberFormat="1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16" fillId="0" borderId="0" xfId="0" applyFont="1" applyAlignment="1">
      <alignment horizontal="center" wrapText="1"/>
    </xf>
    <xf numFmtId="0" fontId="18" fillId="0" borderId="0" xfId="0" applyFont="1" applyAlignment="1">
      <alignment horizontal="center" vertical="center" wrapText="1"/>
    </xf>
    <xf numFmtId="0" fontId="18" fillId="0" borderId="32" xfId="0" applyFont="1" applyBorder="1" applyAlignment="1">
      <alignment vertical="center" wrapText="1"/>
    </xf>
    <xf numFmtId="0" fontId="17" fillId="0" borderId="22" xfId="0" applyFont="1" applyBorder="1" applyAlignment="1">
      <alignment horizontal="center" vertical="center" wrapText="1"/>
    </xf>
    <xf numFmtId="0" fontId="17" fillId="0" borderId="23" xfId="0" applyFont="1" applyBorder="1" applyAlignment="1">
      <alignment horizontal="center" vertical="center" wrapText="1"/>
    </xf>
    <xf numFmtId="0" fontId="31" fillId="0" borderId="30" xfId="0" applyFont="1" applyBorder="1" applyAlignment="1">
      <alignment horizontal="center" vertical="center" wrapText="1"/>
    </xf>
    <xf numFmtId="0" fontId="31" fillId="0" borderId="25" xfId="0" applyFont="1" applyBorder="1" applyAlignment="1">
      <alignment horizontal="center" vertical="center" wrapText="1"/>
    </xf>
    <xf numFmtId="0" fontId="31" fillId="0" borderId="34" xfId="0" applyFont="1" applyBorder="1" applyAlignment="1">
      <alignment horizontal="center" vertical="center" wrapText="1"/>
    </xf>
    <xf numFmtId="0" fontId="20" fillId="0" borderId="13" xfId="0" applyFont="1" applyBorder="1" applyAlignment="1">
      <alignment horizontal="center" vertical="center" wrapText="1"/>
    </xf>
    <xf numFmtId="0" fontId="20" fillId="0" borderId="16" xfId="0" applyFont="1" applyBorder="1" applyAlignment="1">
      <alignment horizontal="center" vertical="center" wrapText="1"/>
    </xf>
    <xf numFmtId="0" fontId="17" fillId="0" borderId="24" xfId="0" applyFont="1" applyBorder="1" applyAlignment="1">
      <alignment horizontal="center" vertical="center" wrapText="1"/>
    </xf>
    <xf numFmtId="39" fontId="2" fillId="4" borderId="2" xfId="0" applyNumberFormat="1" applyFont="1" applyFill="1" applyBorder="1" applyAlignment="1" applyProtection="1">
      <alignment horizontal="right"/>
    </xf>
    <xf numFmtId="39" fontId="2" fillId="21" borderId="2" xfId="0" applyNumberFormat="1" applyFont="1" applyFill="1" applyBorder="1" applyAlignment="1" applyProtection="1">
      <alignment horizontal="right"/>
    </xf>
    <xf numFmtId="39" fontId="2" fillId="0" borderId="2" xfId="0" applyNumberFormat="1" applyFont="1" applyFill="1" applyBorder="1" applyAlignment="1" applyProtection="1">
      <alignment horizontal="right"/>
    </xf>
    <xf numFmtId="39" fontId="6" fillId="0" borderId="0" xfId="0" applyNumberFormat="1" applyFont="1" applyAlignment="1">
      <alignment horizontal="right" wrapText="1"/>
    </xf>
    <xf numFmtId="39" fontId="38" fillId="0" borderId="0" xfId="0" applyNumberFormat="1" applyFont="1" applyFill="1" applyBorder="1" applyAlignment="1" applyProtection="1">
      <alignment horizontal="right" vertical="center"/>
    </xf>
    <xf numFmtId="39" fontId="38" fillId="19" borderId="2" xfId="0" applyNumberFormat="1" applyFont="1" applyFill="1" applyBorder="1" applyAlignment="1" applyProtection="1">
      <alignment horizontal="right" vertical="center" wrapText="1"/>
    </xf>
    <xf numFmtId="39" fontId="49" fillId="20" borderId="2" xfId="0" applyNumberFormat="1" applyFont="1" applyFill="1" applyBorder="1" applyAlignment="1" applyProtection="1">
      <alignment horizontal="right" vertical="center" wrapText="1"/>
    </xf>
    <xf numFmtId="39" fontId="3" fillId="9" borderId="2" xfId="0" applyNumberFormat="1" applyFont="1" applyFill="1" applyBorder="1" applyAlignment="1" applyProtection="1">
      <alignment horizontal="right" vertical="center"/>
    </xf>
    <xf numFmtId="39" fontId="2" fillId="0" borderId="0" xfId="0" applyNumberFormat="1" applyFont="1" applyAlignment="1" applyProtection="1">
      <alignment horizontal="right"/>
    </xf>
    <xf numFmtId="39" fontId="0" fillId="0" borderId="0" xfId="0" applyNumberFormat="1" applyAlignment="1">
      <alignment horizontal="right"/>
    </xf>
  </cellXfs>
  <cellStyles count="6">
    <cellStyle name="Énfasis1" xfId="4" builtinId="29"/>
    <cellStyle name="Énfasis6" xfId="5" builtinId="49"/>
    <cellStyle name="Millares" xfId="1" builtinId="3"/>
    <cellStyle name="Millares 2" xfId="2"/>
    <cellStyle name="Moneda" xfId="3" builtinId="4"/>
    <cellStyle name="Normal" xfId="0" builtinId="0"/>
  </cellStyles>
  <dxfs count="0"/>
  <tableStyles count="0" defaultTableStyle="TableStyleMedium2" defaultPivotStyle="PivotStyleLight16"/>
  <colors>
    <mruColors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2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3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4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5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6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7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8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9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20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3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21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2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7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8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9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4738077</xdr:colOff>
      <xdr:row>0</xdr:row>
      <xdr:rowOff>48846</xdr:rowOff>
    </xdr:from>
    <xdr:to>
      <xdr:col>3</xdr:col>
      <xdr:colOff>1502020</xdr:colOff>
      <xdr:row>3</xdr:row>
      <xdr:rowOff>97693</xdr:rowOff>
    </xdr:to>
    <xdr:pic>
      <xdr:nvPicPr>
        <xdr:cNvPr id="9" name="Imagen 8" descr="C:\Users\MARIA ELPIDIA\Pictures\Logo Ayuntamiento de Atlixco COLOR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3173" y="48846"/>
          <a:ext cx="2112597" cy="635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244231</xdr:colOff>
      <xdr:row>0</xdr:row>
      <xdr:rowOff>24424</xdr:rowOff>
    </xdr:from>
    <xdr:to>
      <xdr:col>0</xdr:col>
      <xdr:colOff>1587256</xdr:colOff>
      <xdr:row>5</xdr:row>
      <xdr:rowOff>24424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231" y="24424"/>
          <a:ext cx="1343025" cy="96471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386394</xdr:colOff>
      <xdr:row>0</xdr:row>
      <xdr:rowOff>162985</xdr:rowOff>
    </xdr:from>
    <xdr:to>
      <xdr:col>12</xdr:col>
      <xdr:colOff>1228383</xdr:colOff>
      <xdr:row>4</xdr:row>
      <xdr:rowOff>183257</xdr:rowOff>
    </xdr:to>
    <xdr:pic>
      <xdr:nvPicPr>
        <xdr:cNvPr id="3" name="Imagen 2" descr="C:\Users\MARIA ELPIDIA\Pictures\Logo Ayuntamiento de Atlixco COLOR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2496" y="162985"/>
          <a:ext cx="2101226" cy="79518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186302</xdr:colOff>
      <xdr:row>0</xdr:row>
      <xdr:rowOff>64577</xdr:rowOff>
    </xdr:from>
    <xdr:to>
      <xdr:col>1</xdr:col>
      <xdr:colOff>938777</xdr:colOff>
      <xdr:row>4</xdr:row>
      <xdr:rowOff>187736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02" y="64577"/>
          <a:ext cx="1139933" cy="89807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195481</xdr:colOff>
      <xdr:row>0</xdr:row>
      <xdr:rowOff>79768</xdr:rowOff>
    </xdr:from>
    <xdr:to>
      <xdr:col>1</xdr:col>
      <xdr:colOff>1609724</xdr:colOff>
      <xdr:row>3</xdr:row>
      <xdr:rowOff>76200</xdr:rowOff>
    </xdr:to>
    <xdr:pic>
      <xdr:nvPicPr>
        <xdr:cNvPr id="6" name="Imagen 5" descr="C:\Users\MARIA ELPIDIA\Pictures\Logo Ayuntamiento de Atlixco COLOR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2356" y="79768"/>
          <a:ext cx="1414243" cy="5965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85726</xdr:colOff>
      <xdr:row>0</xdr:row>
      <xdr:rowOff>0</xdr:rowOff>
    </xdr:from>
    <xdr:to>
      <xdr:col>0</xdr:col>
      <xdr:colOff>1190625</xdr:colOff>
      <xdr:row>4</xdr:row>
      <xdr:rowOff>92383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6" y="0"/>
          <a:ext cx="1104899" cy="89248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5205631</xdr:colOff>
      <xdr:row>0</xdr:row>
      <xdr:rowOff>70243</xdr:rowOff>
    </xdr:from>
    <xdr:to>
      <xdr:col>2</xdr:col>
      <xdr:colOff>1209674</xdr:colOff>
      <xdr:row>3</xdr:row>
      <xdr:rowOff>95250</xdr:rowOff>
    </xdr:to>
    <xdr:pic>
      <xdr:nvPicPr>
        <xdr:cNvPr id="5" name="Imagen 4" descr="C:\Users\MARIA ELPIDIA\Pictures\Logo Ayuntamiento de Atlixco COLOR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6156" y="70243"/>
          <a:ext cx="1414243" cy="62508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9526</xdr:colOff>
      <xdr:row>0</xdr:row>
      <xdr:rowOff>0</xdr:rowOff>
    </xdr:from>
    <xdr:to>
      <xdr:col>1</xdr:col>
      <xdr:colOff>723900</xdr:colOff>
      <xdr:row>4</xdr:row>
      <xdr:rowOff>130483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0"/>
          <a:ext cx="1104899" cy="93058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7672606</xdr:colOff>
      <xdr:row>0</xdr:row>
      <xdr:rowOff>32143</xdr:rowOff>
    </xdr:from>
    <xdr:to>
      <xdr:col>2</xdr:col>
      <xdr:colOff>990599</xdr:colOff>
      <xdr:row>3</xdr:row>
      <xdr:rowOff>85725</xdr:rowOff>
    </xdr:to>
    <xdr:pic>
      <xdr:nvPicPr>
        <xdr:cNvPr id="4" name="Imagen 3" descr="C:\Users\MARIA ELPIDIA\Pictures\Logo Ayuntamiento de Atlixco COLOR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4606" y="32143"/>
          <a:ext cx="1414243" cy="62508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228601</xdr:colOff>
      <xdr:row>0</xdr:row>
      <xdr:rowOff>0</xdr:rowOff>
    </xdr:from>
    <xdr:to>
      <xdr:col>1</xdr:col>
      <xdr:colOff>571500</xdr:colOff>
      <xdr:row>4</xdr:row>
      <xdr:rowOff>168583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0"/>
          <a:ext cx="1104899" cy="93058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81311</xdr:colOff>
      <xdr:row>0</xdr:row>
      <xdr:rowOff>55374</xdr:rowOff>
    </xdr:from>
    <xdr:to>
      <xdr:col>11</xdr:col>
      <xdr:colOff>1100717</xdr:colOff>
      <xdr:row>3</xdr:row>
      <xdr:rowOff>116158</xdr:rowOff>
    </xdr:to>
    <xdr:pic>
      <xdr:nvPicPr>
        <xdr:cNvPr id="5" name="Imagen 4" descr="C:\Users\MARIA ELPIDIA\Pictures\Logo Ayuntamiento de Atlixco COLOR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0" y="55374"/>
          <a:ext cx="1844132" cy="65319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333144</xdr:colOff>
      <xdr:row>0</xdr:row>
      <xdr:rowOff>0</xdr:rowOff>
    </xdr:from>
    <xdr:to>
      <xdr:col>0</xdr:col>
      <xdr:colOff>1438043</xdr:colOff>
      <xdr:row>3</xdr:row>
      <xdr:rowOff>151006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144" y="0"/>
          <a:ext cx="1104899" cy="74341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1005106</xdr:colOff>
      <xdr:row>0</xdr:row>
      <xdr:rowOff>0</xdr:rowOff>
    </xdr:from>
    <xdr:to>
      <xdr:col>3</xdr:col>
      <xdr:colOff>1171574</xdr:colOff>
      <xdr:row>3</xdr:row>
      <xdr:rowOff>53582</xdr:rowOff>
    </xdr:to>
    <xdr:pic>
      <xdr:nvPicPr>
        <xdr:cNvPr id="6" name="Imagen 5" descr="C:\Users\MARIA ELPIDIA\Pictures\Logo Ayuntamiento de Atlixco COLOR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8131" y="79768"/>
          <a:ext cx="1414243" cy="65365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266701</xdr:colOff>
      <xdr:row>0</xdr:row>
      <xdr:rowOff>0</xdr:rowOff>
    </xdr:from>
    <xdr:to>
      <xdr:col>0</xdr:col>
      <xdr:colOff>1371600</xdr:colOff>
      <xdr:row>4</xdr:row>
      <xdr:rowOff>19050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1" y="1"/>
          <a:ext cx="1104899" cy="819150"/>
        </a:xfrm>
        <a:prstGeom prst="rect">
          <a:avLst/>
        </a:prstGeom>
      </xdr:spPr>
    </xdr:pic>
    <xdr:clientData/>
  </xdr:twoCellAnchor>
  <xdr:twoCellAnchor editAs="oneCell">
    <xdr:from>
      <xdr:col>2</xdr:col>
      <xdr:colOff>1005106</xdr:colOff>
      <xdr:row>0</xdr:row>
      <xdr:rowOff>79768</xdr:rowOff>
    </xdr:from>
    <xdr:to>
      <xdr:col>3</xdr:col>
      <xdr:colOff>1171574</xdr:colOff>
      <xdr:row>3</xdr:row>
      <xdr:rowOff>133350</xdr:rowOff>
    </xdr:to>
    <xdr:pic>
      <xdr:nvPicPr>
        <xdr:cNvPr id="4" name="Imagen 3" descr="C:\Users\MARIA ELPIDIA\Pictures\Logo Ayuntamiento de Atlixco COLOR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8131" y="79768"/>
          <a:ext cx="1414243" cy="65365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266701</xdr:colOff>
      <xdr:row>0</xdr:row>
      <xdr:rowOff>1</xdr:rowOff>
    </xdr:from>
    <xdr:to>
      <xdr:col>0</xdr:col>
      <xdr:colOff>1371600</xdr:colOff>
      <xdr:row>4</xdr:row>
      <xdr:rowOff>19051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1" y="1"/>
          <a:ext cx="1104899" cy="8191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4821380</xdr:colOff>
      <xdr:row>1</xdr:row>
      <xdr:rowOff>120417</xdr:rowOff>
    </xdr:from>
    <xdr:to>
      <xdr:col>2</xdr:col>
      <xdr:colOff>1162050</xdr:colOff>
      <xdr:row>4</xdr:row>
      <xdr:rowOff>114300</xdr:rowOff>
    </xdr:to>
    <xdr:pic>
      <xdr:nvPicPr>
        <xdr:cNvPr id="6" name="Imagen 5" descr="C:\Users\MARIA ELPIDIA\Pictures\Logo Ayuntamiento de Atlixco COLOR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4405" y="320442"/>
          <a:ext cx="1750870" cy="59395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269080</xdr:colOff>
      <xdr:row>0</xdr:row>
      <xdr:rowOff>95250</xdr:rowOff>
    </xdr:from>
    <xdr:to>
      <xdr:col>0</xdr:col>
      <xdr:colOff>1314450</xdr:colOff>
      <xdr:row>5</xdr:row>
      <xdr:rowOff>19050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080" y="95250"/>
          <a:ext cx="1045370" cy="92392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309781</xdr:colOff>
      <xdr:row>0</xdr:row>
      <xdr:rowOff>89293</xdr:rowOff>
    </xdr:from>
    <xdr:to>
      <xdr:col>9</xdr:col>
      <xdr:colOff>752474</xdr:colOff>
      <xdr:row>3</xdr:row>
      <xdr:rowOff>171450</xdr:rowOff>
    </xdr:to>
    <xdr:pic>
      <xdr:nvPicPr>
        <xdr:cNvPr id="5" name="Imagen 4" descr="C:\Users\MARIA ELPIDIA\Pictures\Logo Ayuntamiento de Atlixco COLOR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5331" y="89293"/>
          <a:ext cx="1414243" cy="68223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276226</xdr:colOff>
      <xdr:row>0</xdr:row>
      <xdr:rowOff>0</xdr:rowOff>
    </xdr:from>
    <xdr:to>
      <xdr:col>1</xdr:col>
      <xdr:colOff>371475</xdr:colOff>
      <xdr:row>4</xdr:row>
      <xdr:rowOff>57150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0"/>
          <a:ext cx="1104899" cy="8572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1290856</xdr:colOff>
      <xdr:row>0</xdr:row>
      <xdr:rowOff>51193</xdr:rowOff>
    </xdr:from>
    <xdr:to>
      <xdr:col>9</xdr:col>
      <xdr:colOff>1314449</xdr:colOff>
      <xdr:row>3</xdr:row>
      <xdr:rowOff>171450</xdr:rowOff>
    </xdr:to>
    <xdr:pic>
      <xdr:nvPicPr>
        <xdr:cNvPr id="5" name="Imagen 4" descr="C:\Users\MARIA ELPIDIA\Pictures\Logo Ayuntamiento de Atlixco COLOR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92356" y="51193"/>
          <a:ext cx="1414243" cy="72033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276226</xdr:colOff>
      <xdr:row>0</xdr:row>
      <xdr:rowOff>0</xdr:rowOff>
    </xdr:from>
    <xdr:to>
      <xdr:col>0</xdr:col>
      <xdr:colOff>1381125</xdr:colOff>
      <xdr:row>4</xdr:row>
      <xdr:rowOff>95250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0"/>
          <a:ext cx="1104899" cy="8572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1224181</xdr:colOff>
      <xdr:row>0</xdr:row>
      <xdr:rowOff>3568</xdr:rowOff>
    </xdr:from>
    <xdr:to>
      <xdr:col>4</xdr:col>
      <xdr:colOff>1390649</xdr:colOff>
      <xdr:row>4</xdr:row>
      <xdr:rowOff>0</xdr:rowOff>
    </xdr:to>
    <xdr:pic>
      <xdr:nvPicPr>
        <xdr:cNvPr id="4" name="Imagen 3" descr="C:\Users\MARIA ELPIDIA\Pictures\Logo Ayuntamiento de Atlixco COLOR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3606" y="3568"/>
          <a:ext cx="1414243" cy="75843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323851</xdr:colOff>
      <xdr:row>0</xdr:row>
      <xdr:rowOff>0</xdr:rowOff>
    </xdr:from>
    <xdr:to>
      <xdr:col>0</xdr:col>
      <xdr:colOff>1428750</xdr:colOff>
      <xdr:row>4</xdr:row>
      <xdr:rowOff>19050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1" y="0"/>
          <a:ext cx="1104899" cy="7810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819615</xdr:colOff>
      <xdr:row>0</xdr:row>
      <xdr:rowOff>99527</xdr:rowOff>
    </xdr:from>
    <xdr:to>
      <xdr:col>16</xdr:col>
      <xdr:colOff>1385168</xdr:colOff>
      <xdr:row>5</xdr:row>
      <xdr:rowOff>19523</xdr:rowOff>
    </xdr:to>
    <xdr:pic>
      <xdr:nvPicPr>
        <xdr:cNvPr id="3" name="Imagen 2" descr="C:\Users\MARIA ELPIDIA\Pictures\Logo Ayuntamiento de Atlixco COLOR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94072" y="99527"/>
          <a:ext cx="3699140" cy="105195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119992</xdr:colOff>
      <xdr:row>0</xdr:row>
      <xdr:rowOff>16535</xdr:rowOff>
    </xdr:from>
    <xdr:to>
      <xdr:col>1</xdr:col>
      <xdr:colOff>745434</xdr:colOff>
      <xdr:row>6</xdr:row>
      <xdr:rowOff>113817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992" y="16535"/>
          <a:ext cx="2240551" cy="142249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3691156</xdr:colOff>
      <xdr:row>0</xdr:row>
      <xdr:rowOff>13093</xdr:rowOff>
    </xdr:from>
    <xdr:to>
      <xdr:col>3</xdr:col>
      <xdr:colOff>1038224</xdr:colOff>
      <xdr:row>4</xdr:row>
      <xdr:rowOff>9525</xdr:rowOff>
    </xdr:to>
    <xdr:pic>
      <xdr:nvPicPr>
        <xdr:cNvPr id="5" name="Imagen 4" descr="C:\Users\MARIA ELPIDIA\Pictures\Logo Ayuntamiento de Atlixco COLOR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6181" y="13093"/>
          <a:ext cx="1414243" cy="79653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133351</xdr:colOff>
      <xdr:row>0</xdr:row>
      <xdr:rowOff>0</xdr:rowOff>
    </xdr:from>
    <xdr:to>
      <xdr:col>0</xdr:col>
      <xdr:colOff>1238250</xdr:colOff>
      <xdr:row>4</xdr:row>
      <xdr:rowOff>19050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1" y="0"/>
          <a:ext cx="1104899" cy="8191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205007</xdr:colOff>
      <xdr:row>0</xdr:row>
      <xdr:rowOff>85725</xdr:rowOff>
    </xdr:from>
    <xdr:to>
      <xdr:col>5</xdr:col>
      <xdr:colOff>1371600</xdr:colOff>
      <xdr:row>3</xdr:row>
      <xdr:rowOff>142875</xdr:rowOff>
    </xdr:to>
    <xdr:pic>
      <xdr:nvPicPr>
        <xdr:cNvPr id="5" name="Imagen 4" descr="C:\Users\MARIA ELPIDIA\Pictures\Logo Ayuntamiento de Atlixco COLOR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3732" y="85725"/>
          <a:ext cx="1166593" cy="657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266701</xdr:colOff>
      <xdr:row>4</xdr:row>
      <xdr:rowOff>175392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028700" cy="9754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3786406</xdr:colOff>
      <xdr:row>0</xdr:row>
      <xdr:rowOff>117868</xdr:rowOff>
    </xdr:from>
    <xdr:to>
      <xdr:col>6</xdr:col>
      <xdr:colOff>937699</xdr:colOff>
      <xdr:row>4</xdr:row>
      <xdr:rowOff>2030</xdr:rowOff>
    </xdr:to>
    <xdr:pic>
      <xdr:nvPicPr>
        <xdr:cNvPr id="5" name="Imagen 4" descr="C:\Users\MARIA ELPIDIA\Pictures\Logo Ayuntamiento de Atlixco COLOR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4449" y="117868"/>
          <a:ext cx="2107054" cy="6572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50971</xdr:colOff>
      <xdr:row>0</xdr:row>
      <xdr:rowOff>0</xdr:rowOff>
    </xdr:from>
    <xdr:to>
      <xdr:col>1</xdr:col>
      <xdr:colOff>346246</xdr:colOff>
      <xdr:row>4</xdr:row>
      <xdr:rowOff>138044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1" y="0"/>
          <a:ext cx="1344405" cy="91108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5910481</xdr:colOff>
      <xdr:row>0</xdr:row>
      <xdr:rowOff>136918</xdr:rowOff>
    </xdr:from>
    <xdr:to>
      <xdr:col>2</xdr:col>
      <xdr:colOff>1071049</xdr:colOff>
      <xdr:row>4</xdr:row>
      <xdr:rowOff>59180</xdr:rowOff>
    </xdr:to>
    <xdr:pic>
      <xdr:nvPicPr>
        <xdr:cNvPr id="5" name="Imagen 4" descr="C:\Users\MARIA ELPIDIA\Pictures\Logo Ayuntamiento de Atlixco COLOR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2481" y="136918"/>
          <a:ext cx="2104293" cy="68426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57150</xdr:colOff>
      <xdr:row>0</xdr:row>
      <xdr:rowOff>95251</xdr:rowOff>
    </xdr:from>
    <xdr:to>
      <xdr:col>1</xdr:col>
      <xdr:colOff>638175</xdr:colOff>
      <xdr:row>4</xdr:row>
      <xdr:rowOff>133351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95251"/>
          <a:ext cx="1343025" cy="838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991743</xdr:colOff>
      <xdr:row>0</xdr:row>
      <xdr:rowOff>179342</xdr:rowOff>
    </xdr:from>
    <xdr:to>
      <xdr:col>14</xdr:col>
      <xdr:colOff>1095252</xdr:colOff>
      <xdr:row>6</xdr:row>
      <xdr:rowOff>122116</xdr:rowOff>
    </xdr:to>
    <xdr:pic>
      <xdr:nvPicPr>
        <xdr:cNvPr id="6" name="Imagen 5" descr="C:\Users\MARIA ELPIDIA\Pictures\Logo Ayuntamiento de Atlixco COLOR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27788" y="179342"/>
          <a:ext cx="3688373" cy="118968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50719</xdr:colOff>
      <xdr:row>0</xdr:row>
      <xdr:rowOff>85807</xdr:rowOff>
    </xdr:from>
    <xdr:to>
      <xdr:col>1</xdr:col>
      <xdr:colOff>1288313</xdr:colOff>
      <xdr:row>6</xdr:row>
      <xdr:rowOff>56329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19" y="85807"/>
          <a:ext cx="1722503" cy="121743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319306</xdr:colOff>
      <xdr:row>0</xdr:row>
      <xdr:rowOff>60718</xdr:rowOff>
    </xdr:from>
    <xdr:to>
      <xdr:col>1</xdr:col>
      <xdr:colOff>2143125</xdr:colOff>
      <xdr:row>3</xdr:row>
      <xdr:rowOff>0</xdr:rowOff>
    </xdr:to>
    <xdr:pic>
      <xdr:nvPicPr>
        <xdr:cNvPr id="6" name="Imagen 5" descr="C:\Users\MARIA ELPIDIA\Pictures\Logo Ayuntamiento de Atlixco COLOR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1906" y="60718"/>
          <a:ext cx="1823819" cy="53935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85725</xdr:colOff>
      <xdr:row>0</xdr:row>
      <xdr:rowOff>0</xdr:rowOff>
    </xdr:from>
    <xdr:to>
      <xdr:col>0</xdr:col>
      <xdr:colOff>1428750</xdr:colOff>
      <xdr:row>4</xdr:row>
      <xdr:rowOff>166619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0"/>
          <a:ext cx="1343025" cy="96671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5138956</xdr:colOff>
      <xdr:row>0</xdr:row>
      <xdr:rowOff>98818</xdr:rowOff>
    </xdr:from>
    <xdr:to>
      <xdr:col>2</xdr:col>
      <xdr:colOff>1304924</xdr:colOff>
      <xdr:row>3</xdr:row>
      <xdr:rowOff>38100</xdr:rowOff>
    </xdr:to>
    <xdr:pic>
      <xdr:nvPicPr>
        <xdr:cNvPr id="5" name="Imagen 4" descr="C:\Users\MARIA ELPIDIA\Pictures\Logo Ayuntamiento de Atlixco COLOR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6631" y="98818"/>
          <a:ext cx="1414243" cy="53935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57151</xdr:colOff>
      <xdr:row>0</xdr:row>
      <xdr:rowOff>0</xdr:rowOff>
    </xdr:from>
    <xdr:to>
      <xdr:col>1</xdr:col>
      <xdr:colOff>752476</xdr:colOff>
      <xdr:row>4</xdr:row>
      <xdr:rowOff>46959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0"/>
          <a:ext cx="1143000" cy="84705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5138956</xdr:colOff>
      <xdr:row>0</xdr:row>
      <xdr:rowOff>98818</xdr:rowOff>
    </xdr:from>
    <xdr:to>
      <xdr:col>2</xdr:col>
      <xdr:colOff>1304924</xdr:colOff>
      <xdr:row>3</xdr:row>
      <xdr:rowOff>66675</xdr:rowOff>
    </xdr:to>
    <xdr:pic>
      <xdr:nvPicPr>
        <xdr:cNvPr id="5" name="Imagen 4" descr="C:\Users\MARIA ELPIDIA\Pictures\Logo Ayuntamiento de Atlixco COLOR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6631" y="98818"/>
          <a:ext cx="1414243" cy="53935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57151</xdr:colOff>
      <xdr:row>0</xdr:row>
      <xdr:rowOff>0</xdr:rowOff>
    </xdr:from>
    <xdr:to>
      <xdr:col>1</xdr:col>
      <xdr:colOff>752476</xdr:colOff>
      <xdr:row>4</xdr:row>
      <xdr:rowOff>85059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0"/>
          <a:ext cx="1143000" cy="84705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43081</xdr:colOff>
      <xdr:row>0</xdr:row>
      <xdr:rowOff>150107</xdr:rowOff>
    </xdr:from>
    <xdr:to>
      <xdr:col>1</xdr:col>
      <xdr:colOff>974481</xdr:colOff>
      <xdr:row>2</xdr:row>
      <xdr:rowOff>175847</xdr:rowOff>
    </xdr:to>
    <xdr:pic>
      <xdr:nvPicPr>
        <xdr:cNvPr id="5" name="Imagen 4" descr="C:\Users\MARIA ELPIDIA\Pictures\Logo Ayuntamiento de Atlixco COLOR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5889" y="150107"/>
          <a:ext cx="931400" cy="4213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57151</xdr:colOff>
      <xdr:row>0</xdr:row>
      <xdr:rowOff>0</xdr:rowOff>
    </xdr:from>
    <xdr:to>
      <xdr:col>0</xdr:col>
      <xdr:colOff>967154</xdr:colOff>
      <xdr:row>3</xdr:row>
      <xdr:rowOff>134575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0"/>
          <a:ext cx="910003" cy="72805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alendariz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Hoja2 (2)"/>
      <sheetName val="Hoja1"/>
      <sheetName val="Hoja5"/>
    </sheetNames>
    <sheetDataSet>
      <sheetData sheetId="0">
        <row r="18">
          <cell r="D18">
            <v>182666.64</v>
          </cell>
        </row>
      </sheetData>
      <sheetData sheetId="1"/>
      <sheetData sheetId="2">
        <row r="14">
          <cell r="C14">
            <v>1052397.5899999999</v>
          </cell>
          <cell r="D14">
            <v>1008605.93</v>
          </cell>
          <cell r="E14">
            <v>1002000.59</v>
          </cell>
          <cell r="F14">
            <v>882454.87</v>
          </cell>
          <cell r="G14">
            <v>915592.21</v>
          </cell>
          <cell r="H14">
            <v>885680.09</v>
          </cell>
          <cell r="I14">
            <v>885653.12</v>
          </cell>
          <cell r="J14">
            <v>875913.71</v>
          </cell>
          <cell r="K14">
            <v>863157.67</v>
          </cell>
          <cell r="L14">
            <v>866270.3</v>
          </cell>
          <cell r="M14">
            <v>890515.31</v>
          </cell>
          <cell r="N14">
            <v>1000218.38</v>
          </cell>
        </row>
        <row r="17">
          <cell r="C17">
            <v>5368639.9800000004</v>
          </cell>
          <cell r="D17">
            <v>5368639.9800000004</v>
          </cell>
          <cell r="E17">
            <v>5368639.9800000004</v>
          </cell>
          <cell r="F17">
            <v>5368639.9800000004</v>
          </cell>
          <cell r="G17">
            <v>5368639.9800000004</v>
          </cell>
          <cell r="H17">
            <v>5368639.9800000004</v>
          </cell>
          <cell r="I17">
            <v>5368639.9800000004</v>
          </cell>
          <cell r="J17">
            <v>5368639.9800000004</v>
          </cell>
          <cell r="K17">
            <v>5368639.9800000004</v>
          </cell>
          <cell r="L17">
            <v>5368639.9800000004</v>
          </cell>
          <cell r="M17">
            <v>5368639.9800000004</v>
          </cell>
          <cell r="N17">
            <v>5368639.9800000004</v>
          </cell>
        </row>
        <row r="36">
          <cell r="C36">
            <v>250000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250000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41">
          <cell r="C41">
            <v>48100</v>
          </cell>
          <cell r="D41">
            <v>48100</v>
          </cell>
          <cell r="E41">
            <v>48100</v>
          </cell>
          <cell r="F41">
            <v>48100</v>
          </cell>
          <cell r="G41">
            <v>44400</v>
          </cell>
          <cell r="H41">
            <v>46250</v>
          </cell>
          <cell r="I41">
            <v>48100</v>
          </cell>
          <cell r="J41">
            <v>48100</v>
          </cell>
          <cell r="K41">
            <v>48100</v>
          </cell>
          <cell r="L41">
            <v>48100</v>
          </cell>
          <cell r="M41">
            <v>48100</v>
          </cell>
          <cell r="N41">
            <v>48100</v>
          </cell>
        </row>
        <row r="44">
          <cell r="C44">
            <v>158333.32999999999</v>
          </cell>
          <cell r="D44">
            <v>158333.32999999999</v>
          </cell>
          <cell r="E44">
            <v>158333.32999999999</v>
          </cell>
          <cell r="F44">
            <v>158333.32999999999</v>
          </cell>
          <cell r="G44">
            <v>158333.32999999999</v>
          </cell>
          <cell r="H44">
            <v>158333.32999999999</v>
          </cell>
          <cell r="I44">
            <v>158333.32999999999</v>
          </cell>
          <cell r="J44">
            <v>158333.32999999999</v>
          </cell>
          <cell r="K44">
            <v>158333.32999999999</v>
          </cell>
          <cell r="L44">
            <v>158333.32999999999</v>
          </cell>
          <cell r="M44">
            <v>158333.32999999999</v>
          </cell>
          <cell r="N44">
            <v>158333.32999999999</v>
          </cell>
        </row>
        <row r="46">
          <cell r="C46">
            <v>0</v>
          </cell>
          <cell r="D46">
            <v>0</v>
          </cell>
          <cell r="E46">
            <v>62500</v>
          </cell>
          <cell r="F46">
            <v>62500</v>
          </cell>
          <cell r="G46">
            <v>62500</v>
          </cell>
          <cell r="H46">
            <v>62500</v>
          </cell>
          <cell r="I46">
            <v>62500</v>
          </cell>
          <cell r="J46">
            <v>62500</v>
          </cell>
          <cell r="K46">
            <v>62500</v>
          </cell>
          <cell r="L46">
            <v>62500</v>
          </cell>
          <cell r="M46">
            <v>0</v>
          </cell>
          <cell r="N46">
            <v>0</v>
          </cell>
        </row>
        <row r="52">
          <cell r="C52">
            <v>12916.66</v>
          </cell>
          <cell r="D52">
            <v>12916.66</v>
          </cell>
          <cell r="E52">
            <v>12916.66</v>
          </cell>
          <cell r="F52">
            <v>12916.66</v>
          </cell>
          <cell r="G52">
            <v>12916.66</v>
          </cell>
          <cell r="H52">
            <v>12916.66</v>
          </cell>
          <cell r="I52">
            <v>12916.66</v>
          </cell>
          <cell r="J52">
            <v>12916.66</v>
          </cell>
          <cell r="K52">
            <v>12916.66</v>
          </cell>
          <cell r="L52">
            <v>12916.66</v>
          </cell>
          <cell r="M52">
            <v>12916.66</v>
          </cell>
          <cell r="N52">
            <v>12916.74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20000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20000</v>
          </cell>
          <cell r="L57">
            <v>0</v>
          </cell>
          <cell r="M57">
            <v>20000</v>
          </cell>
          <cell r="N57">
            <v>20000</v>
          </cell>
        </row>
        <row r="68">
          <cell r="D68">
            <v>113312.06</v>
          </cell>
          <cell r="E68">
            <v>120912.12000000001</v>
          </cell>
          <cell r="F68">
            <v>110312.12000000001</v>
          </cell>
          <cell r="G68">
            <v>119412.12000000001</v>
          </cell>
          <cell r="H68">
            <v>112812.12000000001</v>
          </cell>
          <cell r="I68">
            <v>119412.12000000001</v>
          </cell>
          <cell r="J68">
            <v>111312.12000000001</v>
          </cell>
          <cell r="K68">
            <v>128312.12000000001</v>
          </cell>
          <cell r="L68">
            <v>109912.12000000001</v>
          </cell>
          <cell r="M68">
            <v>109412.12000000001</v>
          </cell>
          <cell r="N68">
            <v>109412.26000000001</v>
          </cell>
        </row>
        <row r="192">
          <cell r="C192">
            <v>386484.89</v>
          </cell>
          <cell r="D192">
            <v>549500</v>
          </cell>
          <cell r="E192">
            <v>466340</v>
          </cell>
          <cell r="F192">
            <v>123900</v>
          </cell>
          <cell r="G192">
            <v>23340</v>
          </cell>
          <cell r="H192">
            <v>241900</v>
          </cell>
          <cell r="I192">
            <v>133340</v>
          </cell>
          <cell r="J192">
            <v>141000</v>
          </cell>
          <cell r="K192">
            <v>115340</v>
          </cell>
          <cell r="L192">
            <v>139378.46</v>
          </cell>
          <cell r="M192">
            <v>60340</v>
          </cell>
          <cell r="N192">
            <v>90340</v>
          </cell>
        </row>
        <row r="195">
          <cell r="C195">
            <v>38000</v>
          </cell>
          <cell r="D195">
            <v>25000</v>
          </cell>
          <cell r="E195">
            <v>5000</v>
          </cell>
          <cell r="F195">
            <v>0</v>
          </cell>
          <cell r="G195">
            <v>0</v>
          </cell>
          <cell r="H195">
            <v>0</v>
          </cell>
          <cell r="I195">
            <v>5000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32000</v>
          </cell>
        </row>
        <row r="204">
          <cell r="C204">
            <v>104700</v>
          </cell>
          <cell r="D204">
            <v>121700</v>
          </cell>
          <cell r="E204">
            <v>115300</v>
          </cell>
          <cell r="F204">
            <v>223633</v>
          </cell>
          <cell r="G204">
            <v>115133</v>
          </cell>
          <cell r="H204">
            <v>109500</v>
          </cell>
          <cell r="I204">
            <v>94500</v>
          </cell>
          <cell r="J204">
            <v>97500</v>
          </cell>
          <cell r="K204">
            <v>94500</v>
          </cell>
          <cell r="L204">
            <v>94500</v>
          </cell>
          <cell r="M204">
            <v>94500</v>
          </cell>
          <cell r="N204">
            <v>94500</v>
          </cell>
        </row>
        <row r="585">
          <cell r="C585">
            <v>336333.35</v>
          </cell>
          <cell r="D585">
            <v>501500</v>
          </cell>
          <cell r="E585">
            <v>345333.33</v>
          </cell>
          <cell r="F585">
            <v>7700</v>
          </cell>
          <cell r="G585">
            <v>333833.33</v>
          </cell>
          <cell r="H585">
            <v>4500</v>
          </cell>
          <cell r="I585">
            <v>336333.33</v>
          </cell>
          <cell r="J585">
            <v>1500</v>
          </cell>
          <cell r="K585">
            <v>337333.33</v>
          </cell>
          <cell r="L585">
            <v>3500</v>
          </cell>
          <cell r="M585">
            <v>334333.33</v>
          </cell>
          <cell r="N585">
            <v>0</v>
          </cell>
        </row>
        <row r="706">
          <cell r="C706">
            <v>70166.63</v>
          </cell>
          <cell r="D706">
            <v>29166.67</v>
          </cell>
          <cell r="E706">
            <v>79666.67</v>
          </cell>
          <cell r="F706">
            <v>81296.67</v>
          </cell>
          <cell r="G706">
            <v>50166.67</v>
          </cell>
          <cell r="H706">
            <v>29166.67</v>
          </cell>
          <cell r="I706">
            <v>29666.67</v>
          </cell>
          <cell r="J706">
            <v>29166.67</v>
          </cell>
          <cell r="K706">
            <v>31666.67</v>
          </cell>
          <cell r="L706">
            <v>29166.67</v>
          </cell>
          <cell r="M706">
            <v>29666.67</v>
          </cell>
          <cell r="N706">
            <v>29166.67</v>
          </cell>
        </row>
        <row r="737">
          <cell r="C737">
            <v>20500</v>
          </cell>
          <cell r="D737">
            <v>15000</v>
          </cell>
          <cell r="E737">
            <v>11500</v>
          </cell>
          <cell r="F737">
            <v>107000</v>
          </cell>
          <cell r="G737">
            <v>10000</v>
          </cell>
          <cell r="H737">
            <v>4000</v>
          </cell>
          <cell r="I737">
            <v>16000</v>
          </cell>
          <cell r="J737">
            <v>4000</v>
          </cell>
          <cell r="K737">
            <v>10000</v>
          </cell>
          <cell r="L737">
            <v>0</v>
          </cell>
          <cell r="M737">
            <v>0</v>
          </cell>
          <cell r="N737">
            <v>0</v>
          </cell>
        </row>
        <row r="859">
          <cell r="C859">
            <v>694536.59959999996</v>
          </cell>
          <cell r="D859">
            <v>327060.94079999998</v>
          </cell>
          <cell r="E859">
            <v>355884.40639999998</v>
          </cell>
          <cell r="F859">
            <v>318838.5048</v>
          </cell>
          <cell r="G859">
            <v>329750.8236</v>
          </cell>
          <cell r="H859">
            <v>375858.5048</v>
          </cell>
          <cell r="I859">
            <v>322488.5048</v>
          </cell>
          <cell r="J859">
            <v>333055.16480000003</v>
          </cell>
          <cell r="K859">
            <v>362211.09720000002</v>
          </cell>
          <cell r="L859">
            <v>328720.31839999999</v>
          </cell>
          <cell r="M859">
            <v>319898.6384</v>
          </cell>
          <cell r="N859">
            <v>361470.31839999999</v>
          </cell>
        </row>
        <row r="867">
          <cell r="C867">
            <v>14600</v>
          </cell>
          <cell r="D867">
            <v>600</v>
          </cell>
          <cell r="E867">
            <v>600</v>
          </cell>
          <cell r="F867">
            <v>600</v>
          </cell>
          <cell r="G867">
            <v>600</v>
          </cell>
          <cell r="H867">
            <v>600</v>
          </cell>
          <cell r="I867">
            <v>14600.8</v>
          </cell>
          <cell r="J867">
            <v>600</v>
          </cell>
          <cell r="K867">
            <v>600</v>
          </cell>
          <cell r="L867">
            <v>1600</v>
          </cell>
          <cell r="M867">
            <v>0</v>
          </cell>
          <cell r="N867">
            <v>0</v>
          </cell>
        </row>
        <row r="876"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8000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</row>
        <row r="901">
          <cell r="C901">
            <v>11000</v>
          </cell>
          <cell r="D901">
            <v>7500</v>
          </cell>
          <cell r="E901">
            <v>0</v>
          </cell>
          <cell r="F901">
            <v>2500</v>
          </cell>
          <cell r="G901">
            <v>0</v>
          </cell>
          <cell r="H901">
            <v>2500</v>
          </cell>
          <cell r="I901">
            <v>0</v>
          </cell>
          <cell r="J901">
            <v>2500</v>
          </cell>
          <cell r="K901">
            <v>0</v>
          </cell>
          <cell r="L901">
            <v>102500</v>
          </cell>
          <cell r="M901">
            <v>2500</v>
          </cell>
          <cell r="N901">
            <v>0</v>
          </cell>
        </row>
        <row r="902">
          <cell r="C902">
            <v>400</v>
          </cell>
          <cell r="D902">
            <v>800</v>
          </cell>
          <cell r="E902">
            <v>1600</v>
          </cell>
          <cell r="F902">
            <v>800</v>
          </cell>
          <cell r="G902">
            <v>800</v>
          </cell>
          <cell r="H902">
            <v>800</v>
          </cell>
          <cell r="I902">
            <v>800</v>
          </cell>
          <cell r="J902">
            <v>800</v>
          </cell>
          <cell r="K902">
            <v>800</v>
          </cell>
          <cell r="L902">
            <v>800</v>
          </cell>
          <cell r="M902">
            <v>800</v>
          </cell>
          <cell r="N902">
            <v>1300</v>
          </cell>
        </row>
        <row r="913">
          <cell r="C913">
            <v>0</v>
          </cell>
          <cell r="D913">
            <v>100265.26</v>
          </cell>
          <cell r="E913">
            <v>209181.64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</row>
        <row r="925">
          <cell r="C925">
            <v>545950</v>
          </cell>
          <cell r="D925">
            <v>30500</v>
          </cell>
          <cell r="E925">
            <v>30500</v>
          </cell>
          <cell r="F925">
            <v>500</v>
          </cell>
          <cell r="G925">
            <v>500</v>
          </cell>
          <cell r="H925">
            <v>2750</v>
          </cell>
          <cell r="I925">
            <v>500</v>
          </cell>
          <cell r="J925">
            <v>500</v>
          </cell>
          <cell r="K925">
            <v>500</v>
          </cell>
          <cell r="L925">
            <v>500</v>
          </cell>
          <cell r="M925">
            <v>500</v>
          </cell>
          <cell r="N925">
            <v>0</v>
          </cell>
        </row>
        <row r="981">
          <cell r="C981">
            <v>47000</v>
          </cell>
          <cell r="D981">
            <v>23000</v>
          </cell>
          <cell r="E981">
            <v>23000</v>
          </cell>
          <cell r="F981">
            <v>23000</v>
          </cell>
          <cell r="G981">
            <v>23000</v>
          </cell>
          <cell r="H981">
            <v>23000</v>
          </cell>
          <cell r="I981">
            <v>23000</v>
          </cell>
          <cell r="J981">
            <v>333500</v>
          </cell>
          <cell r="K981">
            <v>101500</v>
          </cell>
          <cell r="L981">
            <v>101500</v>
          </cell>
          <cell r="M981">
            <v>241500</v>
          </cell>
          <cell r="N981">
            <v>101000</v>
          </cell>
        </row>
        <row r="1013">
          <cell r="C1013">
            <v>9450</v>
          </cell>
          <cell r="D1013">
            <v>5000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</row>
        <row r="1031">
          <cell r="C1031">
            <v>0</v>
          </cell>
          <cell r="D1031">
            <v>0</v>
          </cell>
          <cell r="E1031">
            <v>12000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</row>
        <row r="1063"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2000</v>
          </cell>
          <cell r="L1063">
            <v>0</v>
          </cell>
          <cell r="M1063">
            <v>0</v>
          </cell>
          <cell r="N1063">
            <v>0</v>
          </cell>
        </row>
        <row r="1331">
          <cell r="C1331">
            <v>226000</v>
          </cell>
          <cell r="D1331">
            <v>14500</v>
          </cell>
          <cell r="E1331">
            <v>125250</v>
          </cell>
          <cell r="F1331">
            <v>5500</v>
          </cell>
          <cell r="G1331">
            <v>3000</v>
          </cell>
          <cell r="H1331">
            <v>226000</v>
          </cell>
          <cell r="I1331">
            <v>10000</v>
          </cell>
          <cell r="J1331">
            <v>3500</v>
          </cell>
          <cell r="K1331">
            <v>13500</v>
          </cell>
          <cell r="L1331">
            <v>8500</v>
          </cell>
          <cell r="M1331">
            <v>1500</v>
          </cell>
          <cell r="N1331">
            <v>1500</v>
          </cell>
        </row>
        <row r="1356">
          <cell r="C1356">
            <v>5000</v>
          </cell>
          <cell r="D1356">
            <v>12000</v>
          </cell>
          <cell r="E1356">
            <v>13000</v>
          </cell>
          <cell r="F1356">
            <v>205000</v>
          </cell>
          <cell r="G1356">
            <v>0</v>
          </cell>
          <cell r="H1356">
            <v>0</v>
          </cell>
          <cell r="I1356">
            <v>5000</v>
          </cell>
          <cell r="J1356">
            <v>0</v>
          </cell>
          <cell r="K1356">
            <v>0</v>
          </cell>
          <cell r="L1356">
            <v>5000</v>
          </cell>
          <cell r="M1356">
            <v>0</v>
          </cell>
          <cell r="N1356">
            <v>0</v>
          </cell>
        </row>
        <row r="1357">
          <cell r="C1357">
            <v>0</v>
          </cell>
          <cell r="D1357">
            <v>0</v>
          </cell>
          <cell r="E1357">
            <v>600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</row>
        <row r="1375">
          <cell r="C1375">
            <v>136250.01</v>
          </cell>
          <cell r="D1375">
            <v>277750.01</v>
          </cell>
          <cell r="E1375">
            <v>214750.01</v>
          </cell>
          <cell r="F1375">
            <v>136250.01</v>
          </cell>
          <cell r="G1375">
            <v>136250</v>
          </cell>
          <cell r="H1375">
            <v>93250</v>
          </cell>
          <cell r="I1375">
            <v>36250</v>
          </cell>
          <cell r="J1375">
            <v>102750</v>
          </cell>
          <cell r="K1375">
            <v>103750</v>
          </cell>
          <cell r="L1375">
            <v>36250</v>
          </cell>
          <cell r="M1375">
            <v>102750</v>
          </cell>
          <cell r="N1375">
            <v>122749.96</v>
          </cell>
        </row>
        <row r="1391">
          <cell r="C1391">
            <v>2000</v>
          </cell>
          <cell r="D1391">
            <v>3500</v>
          </cell>
          <cell r="E1391">
            <v>2000</v>
          </cell>
          <cell r="F1391">
            <v>2000</v>
          </cell>
          <cell r="G1391">
            <v>2000</v>
          </cell>
          <cell r="H1391">
            <v>2000</v>
          </cell>
          <cell r="I1391">
            <v>2000</v>
          </cell>
          <cell r="J1391">
            <v>2000</v>
          </cell>
          <cell r="K1391">
            <v>3500</v>
          </cell>
          <cell r="L1391">
            <v>2000</v>
          </cell>
          <cell r="M1391">
            <v>2000</v>
          </cell>
          <cell r="N1391">
            <v>2000</v>
          </cell>
        </row>
        <row r="1395">
          <cell r="C1395">
            <v>9500</v>
          </cell>
          <cell r="D1395">
            <v>39500</v>
          </cell>
          <cell r="E1395">
            <v>9500</v>
          </cell>
          <cell r="F1395">
            <v>9500</v>
          </cell>
          <cell r="G1395">
            <v>39500</v>
          </cell>
          <cell r="H1395">
            <v>9500</v>
          </cell>
          <cell r="I1395">
            <v>9500</v>
          </cell>
          <cell r="J1395">
            <v>9500</v>
          </cell>
          <cell r="K1395">
            <v>34500</v>
          </cell>
          <cell r="L1395">
            <v>9500</v>
          </cell>
          <cell r="M1395">
            <v>9500</v>
          </cell>
          <cell r="N1395">
            <v>9500</v>
          </cell>
        </row>
        <row r="1425">
          <cell r="C1425">
            <v>4000</v>
          </cell>
          <cell r="D1425">
            <v>12000</v>
          </cell>
          <cell r="E1425">
            <v>1000</v>
          </cell>
          <cell r="F1425">
            <v>1500</v>
          </cell>
          <cell r="G1425">
            <v>1800</v>
          </cell>
          <cell r="H1425">
            <v>5500</v>
          </cell>
          <cell r="I1425">
            <v>4000</v>
          </cell>
          <cell r="J1425">
            <v>2000</v>
          </cell>
          <cell r="K1425">
            <v>1800</v>
          </cell>
          <cell r="L1425">
            <v>1500</v>
          </cell>
          <cell r="M1425">
            <v>1000</v>
          </cell>
          <cell r="N1425">
            <v>1000</v>
          </cell>
        </row>
        <row r="1426">
          <cell r="C1426">
            <v>3333.33</v>
          </cell>
          <cell r="D1426">
            <v>3333.33</v>
          </cell>
          <cell r="E1426">
            <v>3333.33</v>
          </cell>
          <cell r="F1426">
            <v>3333.33</v>
          </cell>
          <cell r="G1426">
            <v>3333.33</v>
          </cell>
          <cell r="H1426">
            <v>3333.33</v>
          </cell>
          <cell r="I1426">
            <v>3333.33</v>
          </cell>
          <cell r="J1426">
            <v>3333.33</v>
          </cell>
          <cell r="K1426">
            <v>3333.33</v>
          </cell>
          <cell r="L1426">
            <v>3333.33</v>
          </cell>
          <cell r="M1426">
            <v>3333.33</v>
          </cell>
          <cell r="N1426">
            <v>3333.33</v>
          </cell>
        </row>
        <row r="1555">
          <cell r="C1555">
            <v>756500</v>
          </cell>
          <cell r="D1555">
            <v>756500</v>
          </cell>
          <cell r="E1555">
            <v>756500</v>
          </cell>
          <cell r="F1555">
            <v>756500</v>
          </cell>
          <cell r="G1555">
            <v>756500</v>
          </cell>
          <cell r="H1555">
            <v>756500</v>
          </cell>
          <cell r="I1555">
            <v>756500</v>
          </cell>
          <cell r="J1555">
            <v>756500</v>
          </cell>
          <cell r="K1555">
            <v>756500</v>
          </cell>
          <cell r="L1555">
            <v>756500</v>
          </cell>
          <cell r="M1555">
            <v>756500</v>
          </cell>
          <cell r="N1555">
            <v>756500</v>
          </cell>
        </row>
        <row r="1575">
          <cell r="C1575">
            <v>143799.4</v>
          </cell>
          <cell r="D1575">
            <v>59600.1</v>
          </cell>
          <cell r="E1575">
            <v>200</v>
          </cell>
          <cell r="F1575">
            <v>59600.1</v>
          </cell>
          <cell r="G1575">
            <v>200</v>
          </cell>
          <cell r="H1575">
            <v>59600.1</v>
          </cell>
          <cell r="I1575">
            <v>200</v>
          </cell>
          <cell r="J1575">
            <v>119000.2</v>
          </cell>
          <cell r="K1575">
            <v>200</v>
          </cell>
          <cell r="L1575">
            <v>59600.1</v>
          </cell>
          <cell r="M1575">
            <v>200</v>
          </cell>
          <cell r="N1575">
            <v>200</v>
          </cell>
        </row>
        <row r="1651">
          <cell r="C1651">
            <v>25800</v>
          </cell>
          <cell r="D1651">
            <v>224000</v>
          </cell>
          <cell r="E1651">
            <v>490000</v>
          </cell>
          <cell r="F1651">
            <v>62000</v>
          </cell>
          <cell r="G1651">
            <v>0</v>
          </cell>
          <cell r="H1651">
            <v>59000</v>
          </cell>
          <cell r="I1651">
            <v>17800</v>
          </cell>
          <cell r="J1651">
            <v>1721639.2</v>
          </cell>
          <cell r="K1651">
            <v>0</v>
          </cell>
          <cell r="L1651">
            <v>52000</v>
          </cell>
          <cell r="M1651">
            <v>0</v>
          </cell>
          <cell r="N1651">
            <v>0</v>
          </cell>
        </row>
        <row r="1688">
          <cell r="C1688">
            <v>63000</v>
          </cell>
          <cell r="D1688">
            <v>129900</v>
          </cell>
          <cell r="E1688">
            <v>5900</v>
          </cell>
          <cell r="F1688">
            <v>5900</v>
          </cell>
          <cell r="G1688">
            <v>16400</v>
          </cell>
          <cell r="H1688">
            <v>5900</v>
          </cell>
          <cell r="I1688">
            <v>43500</v>
          </cell>
          <cell r="J1688">
            <v>5900</v>
          </cell>
          <cell r="K1688">
            <v>116400</v>
          </cell>
          <cell r="L1688">
            <v>5900</v>
          </cell>
          <cell r="M1688">
            <v>5900</v>
          </cell>
          <cell r="N1688">
            <v>5900</v>
          </cell>
        </row>
        <row r="1689">
          <cell r="C1689">
            <v>90000</v>
          </cell>
          <cell r="D1689">
            <v>49500</v>
          </cell>
          <cell r="E1689">
            <v>24000</v>
          </cell>
          <cell r="F1689">
            <v>20000</v>
          </cell>
          <cell r="G1689">
            <v>1500</v>
          </cell>
          <cell r="H1689">
            <v>3000</v>
          </cell>
          <cell r="I1689">
            <v>15000</v>
          </cell>
          <cell r="J1689">
            <v>1500</v>
          </cell>
          <cell r="K1689">
            <v>25000</v>
          </cell>
          <cell r="L1689">
            <v>1500</v>
          </cell>
          <cell r="M1689">
            <v>6000</v>
          </cell>
          <cell r="N1689">
            <v>0</v>
          </cell>
        </row>
        <row r="1694"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12500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</row>
        <row r="1696">
          <cell r="C1696">
            <v>150000</v>
          </cell>
          <cell r="D1696">
            <v>0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</row>
        <row r="2133">
          <cell r="C2133">
            <v>2500</v>
          </cell>
          <cell r="D2133">
            <v>100000</v>
          </cell>
          <cell r="E2133">
            <v>500000</v>
          </cell>
          <cell r="F2133">
            <v>0</v>
          </cell>
          <cell r="G2133">
            <v>0</v>
          </cell>
          <cell r="H2133">
            <v>107500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</row>
        <row r="2278">
          <cell r="C2278">
            <v>10000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600000</v>
          </cell>
          <cell r="J2278">
            <v>0</v>
          </cell>
          <cell r="K2278">
            <v>0</v>
          </cell>
          <cell r="L2278">
            <v>34000</v>
          </cell>
          <cell r="M2278">
            <v>0</v>
          </cell>
          <cell r="N2278">
            <v>0</v>
          </cell>
        </row>
        <row r="2454">
          <cell r="C2454">
            <v>0</v>
          </cell>
          <cell r="D2454">
            <v>10000</v>
          </cell>
          <cell r="E2454">
            <v>10000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</row>
        <row r="2587">
          <cell r="C2587">
            <v>1300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  <cell r="H2587">
            <v>8000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</row>
        <row r="2723">
          <cell r="C2723">
            <v>11000</v>
          </cell>
          <cell r="D2723">
            <v>0</v>
          </cell>
          <cell r="E2723">
            <v>16000</v>
          </cell>
          <cell r="F2723">
            <v>0</v>
          </cell>
          <cell r="G2723">
            <v>1000</v>
          </cell>
          <cell r="H2723">
            <v>27600</v>
          </cell>
          <cell r="I2723">
            <v>1000</v>
          </cell>
          <cell r="J2723">
            <v>30000</v>
          </cell>
          <cell r="K2723">
            <v>1000</v>
          </cell>
          <cell r="L2723">
            <v>15000</v>
          </cell>
          <cell r="M2723">
            <v>1000</v>
          </cell>
          <cell r="N2723">
            <v>0</v>
          </cell>
        </row>
        <row r="2763">
          <cell r="C2763">
            <v>500</v>
          </cell>
          <cell r="D2763">
            <v>15000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</row>
        <row r="2764">
          <cell r="C2764">
            <v>2000</v>
          </cell>
          <cell r="D2764">
            <v>2000</v>
          </cell>
          <cell r="E2764">
            <v>2000</v>
          </cell>
          <cell r="F2764">
            <v>2000</v>
          </cell>
          <cell r="G2764">
            <v>2000</v>
          </cell>
          <cell r="H2764">
            <v>2000</v>
          </cell>
          <cell r="I2764">
            <v>2000</v>
          </cell>
          <cell r="J2764">
            <v>2000</v>
          </cell>
          <cell r="K2764">
            <v>2000</v>
          </cell>
          <cell r="L2764">
            <v>2000</v>
          </cell>
          <cell r="M2764">
            <v>2000</v>
          </cell>
          <cell r="N2764">
            <v>2000</v>
          </cell>
        </row>
        <row r="2801">
          <cell r="C2801">
            <v>25000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</row>
        <row r="2834">
          <cell r="C2834">
            <v>2354880.33</v>
          </cell>
          <cell r="D2834">
            <v>2354880.25</v>
          </cell>
          <cell r="E2834">
            <v>2354880.25</v>
          </cell>
          <cell r="F2834">
            <v>2354880.25</v>
          </cell>
          <cell r="G2834">
            <v>2354880.2599999998</v>
          </cell>
          <cell r="H2834">
            <v>2354880.2599999998</v>
          </cell>
          <cell r="I2834">
            <v>2354880.2599999998</v>
          </cell>
          <cell r="J2834">
            <v>2354880.2599999998</v>
          </cell>
          <cell r="K2834">
            <v>2354880.2599999998</v>
          </cell>
          <cell r="L2834">
            <v>2354880.2599999998</v>
          </cell>
          <cell r="M2834">
            <v>2354880.2599999998</v>
          </cell>
          <cell r="N2834">
            <v>2354880.2599999998</v>
          </cell>
        </row>
        <row r="2898">
          <cell r="C2898">
            <v>33391.369999999995</v>
          </cell>
          <cell r="D2898">
            <v>34391.4</v>
          </cell>
          <cell r="E2898">
            <v>33391.4</v>
          </cell>
          <cell r="F2898">
            <v>34391.4</v>
          </cell>
          <cell r="G2898">
            <v>33391.4</v>
          </cell>
          <cell r="H2898">
            <v>33391.4</v>
          </cell>
          <cell r="I2898">
            <v>33391.4</v>
          </cell>
          <cell r="J2898">
            <v>34391.4</v>
          </cell>
          <cell r="K2898">
            <v>33391.4</v>
          </cell>
          <cell r="L2898">
            <v>33391.4</v>
          </cell>
          <cell r="M2898">
            <v>33391.4</v>
          </cell>
          <cell r="N2898">
            <v>33391.4</v>
          </cell>
        </row>
        <row r="2933">
          <cell r="C2933">
            <v>135360.34</v>
          </cell>
          <cell r="D2933">
            <v>133360.34</v>
          </cell>
          <cell r="E2933">
            <v>133360.34</v>
          </cell>
          <cell r="F2933">
            <v>133360.34</v>
          </cell>
          <cell r="G2933">
            <v>133360.33000000002</v>
          </cell>
          <cell r="H2933">
            <v>133360.33000000002</v>
          </cell>
          <cell r="I2933">
            <v>131907.33000000002</v>
          </cell>
          <cell r="J2933">
            <v>131907.33000000002</v>
          </cell>
          <cell r="K2933">
            <v>131907.33000000002</v>
          </cell>
          <cell r="L2933">
            <v>133360.33000000002</v>
          </cell>
          <cell r="M2933">
            <v>133360.33000000002</v>
          </cell>
          <cell r="N2933">
            <v>133315.72999999998</v>
          </cell>
        </row>
        <row r="2934">
          <cell r="C2934">
            <v>100000</v>
          </cell>
          <cell r="D2934">
            <v>100000</v>
          </cell>
          <cell r="E2934">
            <v>100000</v>
          </cell>
          <cell r="F2934">
            <v>100000</v>
          </cell>
          <cell r="G2934">
            <v>100000</v>
          </cell>
          <cell r="H2934">
            <v>100000</v>
          </cell>
          <cell r="I2934">
            <v>100000</v>
          </cell>
          <cell r="J2934">
            <v>100000</v>
          </cell>
          <cell r="K2934">
            <v>100000</v>
          </cell>
          <cell r="L2934">
            <v>100000</v>
          </cell>
          <cell r="M2934">
            <v>100000</v>
          </cell>
          <cell r="N2934">
            <v>100000</v>
          </cell>
        </row>
        <row r="2942">
          <cell r="C2942">
            <v>5000</v>
          </cell>
          <cell r="D2942">
            <v>5000</v>
          </cell>
          <cell r="E2942">
            <v>5000</v>
          </cell>
          <cell r="F2942">
            <v>5000</v>
          </cell>
          <cell r="G2942">
            <v>5000</v>
          </cell>
          <cell r="H2942">
            <v>5000</v>
          </cell>
          <cell r="I2942">
            <v>5000</v>
          </cell>
          <cell r="J2942">
            <v>5000</v>
          </cell>
          <cell r="K2942">
            <v>5000</v>
          </cell>
          <cell r="L2942">
            <v>5000</v>
          </cell>
          <cell r="M2942">
            <v>5000</v>
          </cell>
          <cell r="N2942">
            <v>5000</v>
          </cell>
        </row>
        <row r="2944">
          <cell r="C2944">
            <v>0</v>
          </cell>
          <cell r="D2944">
            <v>0</v>
          </cell>
          <cell r="E2944">
            <v>0</v>
          </cell>
          <cell r="F2944">
            <v>0</v>
          </cell>
          <cell r="G2944">
            <v>90000</v>
          </cell>
          <cell r="H2944">
            <v>0</v>
          </cell>
          <cell r="I2944">
            <v>0</v>
          </cell>
          <cell r="J2944">
            <v>1000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</row>
        <row r="2952">
          <cell r="C2952">
            <v>0</v>
          </cell>
          <cell r="D2952">
            <v>0</v>
          </cell>
          <cell r="E2952">
            <v>20000</v>
          </cell>
          <cell r="F2952">
            <v>0</v>
          </cell>
          <cell r="G2952">
            <v>0</v>
          </cell>
          <cell r="H2952">
            <v>0</v>
          </cell>
          <cell r="I2952">
            <v>25000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</row>
        <row r="2988">
          <cell r="C2988">
            <v>0</v>
          </cell>
          <cell r="D2988">
            <v>0</v>
          </cell>
          <cell r="E2988">
            <v>0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175000</v>
          </cell>
          <cell r="K2988">
            <v>25000</v>
          </cell>
          <cell r="L2988">
            <v>0</v>
          </cell>
          <cell r="M2988">
            <v>0</v>
          </cell>
          <cell r="N2988">
            <v>0</v>
          </cell>
        </row>
        <row r="3007">
          <cell r="C3007">
            <v>108435</v>
          </cell>
          <cell r="D3007">
            <v>108435</v>
          </cell>
          <cell r="E3007">
            <v>108435</v>
          </cell>
          <cell r="F3007">
            <v>108435</v>
          </cell>
          <cell r="G3007">
            <v>111435</v>
          </cell>
          <cell r="H3007">
            <v>123435</v>
          </cell>
          <cell r="I3007">
            <v>108435</v>
          </cell>
          <cell r="J3007">
            <v>108435</v>
          </cell>
          <cell r="K3007">
            <v>108435</v>
          </cell>
          <cell r="L3007">
            <v>108435</v>
          </cell>
          <cell r="M3007">
            <v>108435</v>
          </cell>
          <cell r="N3007">
            <v>108435</v>
          </cell>
        </row>
        <row r="3030">
          <cell r="C3030">
            <v>0</v>
          </cell>
          <cell r="D3030">
            <v>250000</v>
          </cell>
          <cell r="E3030">
            <v>3150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  <cell r="J3030">
            <v>1900</v>
          </cell>
          <cell r="K3030">
            <v>0</v>
          </cell>
          <cell r="L3030">
            <v>0</v>
          </cell>
          <cell r="M3030">
            <v>0</v>
          </cell>
          <cell r="N3030">
            <v>1900</v>
          </cell>
        </row>
        <row r="3089">
          <cell r="C3089">
            <v>21833.33</v>
          </cell>
          <cell r="D3089">
            <v>14713.33</v>
          </cell>
          <cell r="E3089">
            <v>8333.34</v>
          </cell>
          <cell r="F3089">
            <v>14713.34</v>
          </cell>
          <cell r="G3089">
            <v>22833.34</v>
          </cell>
          <cell r="H3089">
            <v>11833.34</v>
          </cell>
          <cell r="I3089">
            <v>14713.33</v>
          </cell>
          <cell r="J3089">
            <v>33333.33</v>
          </cell>
          <cell r="K3089">
            <v>8333.33</v>
          </cell>
          <cell r="L3089">
            <v>8333.33</v>
          </cell>
          <cell r="M3089">
            <v>14713.33</v>
          </cell>
          <cell r="N3089">
            <v>8333.33</v>
          </cell>
        </row>
        <row r="3148">
          <cell r="C3148">
            <v>0</v>
          </cell>
          <cell r="D3148">
            <v>0</v>
          </cell>
          <cell r="E3148">
            <v>0</v>
          </cell>
          <cell r="F3148">
            <v>20000</v>
          </cell>
          <cell r="G3148">
            <v>0</v>
          </cell>
          <cell r="H3148">
            <v>15000</v>
          </cell>
          <cell r="I3148">
            <v>0</v>
          </cell>
          <cell r="J3148">
            <v>0</v>
          </cell>
          <cell r="K3148">
            <v>0</v>
          </cell>
          <cell r="L3148">
            <v>25000</v>
          </cell>
          <cell r="M3148">
            <v>0</v>
          </cell>
          <cell r="N3148">
            <v>0</v>
          </cell>
        </row>
        <row r="3257">
          <cell r="C3257">
            <v>98800</v>
          </cell>
          <cell r="D3257">
            <v>25883.34</v>
          </cell>
          <cell r="E3257">
            <v>32133.34</v>
          </cell>
          <cell r="F3257">
            <v>27550</v>
          </cell>
          <cell r="G3257">
            <v>28800</v>
          </cell>
          <cell r="H3257">
            <v>101800</v>
          </cell>
          <cell r="I3257">
            <v>22550</v>
          </cell>
          <cell r="J3257">
            <v>25133.34</v>
          </cell>
          <cell r="K3257">
            <v>30133.34</v>
          </cell>
          <cell r="L3257">
            <v>21800</v>
          </cell>
          <cell r="M3257">
            <v>22550</v>
          </cell>
          <cell r="N3257">
            <v>25800</v>
          </cell>
        </row>
        <row r="3308">
          <cell r="C3308">
            <v>306526.16000000003</v>
          </cell>
          <cell r="D3308">
            <v>306526.16000000003</v>
          </cell>
          <cell r="E3308">
            <v>306526.16000000003</v>
          </cell>
          <cell r="F3308">
            <v>306526.16000000003</v>
          </cell>
          <cell r="G3308">
            <v>306526.16000000003</v>
          </cell>
          <cell r="H3308">
            <v>306526.16000000003</v>
          </cell>
          <cell r="I3308">
            <v>306526.16000000003</v>
          </cell>
          <cell r="J3308">
            <v>426526.16000000003</v>
          </cell>
          <cell r="K3308">
            <v>306526.16000000003</v>
          </cell>
          <cell r="L3308">
            <v>306526.16000000003</v>
          </cell>
          <cell r="M3308">
            <v>306526.16000000003</v>
          </cell>
          <cell r="N3308">
            <v>306526.16000000003</v>
          </cell>
        </row>
        <row r="3389">
          <cell r="C3389">
            <v>481666.66</v>
          </cell>
          <cell r="D3389">
            <v>1666.66</v>
          </cell>
          <cell r="E3389">
            <v>1666.66</v>
          </cell>
          <cell r="F3389">
            <v>1666.66</v>
          </cell>
          <cell r="G3389">
            <v>1666.67</v>
          </cell>
          <cell r="H3389">
            <v>1666.67</v>
          </cell>
          <cell r="I3389">
            <v>1666.67</v>
          </cell>
          <cell r="J3389">
            <v>1666.67</v>
          </cell>
          <cell r="K3389">
            <v>1666.67</v>
          </cell>
          <cell r="L3389">
            <v>1666.67</v>
          </cell>
          <cell r="M3389">
            <v>1666.67</v>
          </cell>
          <cell r="N3389">
            <v>1666.67</v>
          </cell>
        </row>
        <row r="3436">
          <cell r="C3436">
            <v>12000</v>
          </cell>
          <cell r="D3436">
            <v>37000</v>
          </cell>
          <cell r="E3436">
            <v>12000</v>
          </cell>
          <cell r="F3436">
            <v>10000</v>
          </cell>
          <cell r="G3436">
            <v>182600</v>
          </cell>
          <cell r="H3436">
            <v>202600</v>
          </cell>
          <cell r="I3436">
            <v>183600</v>
          </cell>
          <cell r="J3436">
            <v>197600</v>
          </cell>
          <cell r="K3436">
            <v>193600</v>
          </cell>
          <cell r="L3436">
            <v>182600</v>
          </cell>
          <cell r="M3436">
            <v>182600</v>
          </cell>
          <cell r="N3436">
            <v>182600</v>
          </cell>
        </row>
        <row r="3437">
          <cell r="C3437">
            <v>0</v>
          </cell>
          <cell r="D3437">
            <v>50000</v>
          </cell>
          <cell r="E3437">
            <v>0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M3437">
            <v>412000</v>
          </cell>
          <cell r="N3437">
            <v>0</v>
          </cell>
        </row>
        <row r="3526">
          <cell r="C3526">
            <v>29366.66</v>
          </cell>
          <cell r="D3526">
            <v>29766.66</v>
          </cell>
          <cell r="E3526">
            <v>29366.66</v>
          </cell>
          <cell r="F3526">
            <v>29366.66</v>
          </cell>
          <cell r="G3526">
            <v>29566.67</v>
          </cell>
          <cell r="H3526">
            <v>31566.67</v>
          </cell>
          <cell r="I3526">
            <v>29566.67</v>
          </cell>
          <cell r="J3526">
            <v>29766.67</v>
          </cell>
          <cell r="K3526">
            <v>29566.67</v>
          </cell>
          <cell r="L3526">
            <v>30966.67</v>
          </cell>
          <cell r="M3526">
            <v>30366.67</v>
          </cell>
          <cell r="N3526">
            <v>36766.67</v>
          </cell>
        </row>
        <row r="3527">
          <cell r="C3527">
            <v>0</v>
          </cell>
          <cell r="D3527">
            <v>0</v>
          </cell>
          <cell r="E3527">
            <v>24000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</row>
        <row r="3603">
          <cell r="C3603">
            <v>148300</v>
          </cell>
          <cell r="D3603">
            <v>1028200.04</v>
          </cell>
          <cell r="E3603">
            <v>243800</v>
          </cell>
          <cell r="F3603">
            <v>121000</v>
          </cell>
          <cell r="G3603">
            <v>50300</v>
          </cell>
          <cell r="H3603">
            <v>166300</v>
          </cell>
          <cell r="I3603">
            <v>40300</v>
          </cell>
          <cell r="J3603">
            <v>50300</v>
          </cell>
          <cell r="K3603">
            <v>49600</v>
          </cell>
          <cell r="L3603">
            <v>46900</v>
          </cell>
          <cell r="M3603">
            <v>43900</v>
          </cell>
          <cell r="N3603">
            <v>41400</v>
          </cell>
        </row>
        <row r="3604">
          <cell r="C3604">
            <v>10565</v>
          </cell>
          <cell r="D3604">
            <v>10565</v>
          </cell>
          <cell r="E3604">
            <v>10565</v>
          </cell>
          <cell r="F3604">
            <v>10565</v>
          </cell>
          <cell r="G3604">
            <v>10565</v>
          </cell>
          <cell r="H3604">
            <v>10565</v>
          </cell>
          <cell r="I3604">
            <v>10565</v>
          </cell>
          <cell r="J3604">
            <v>10565</v>
          </cell>
          <cell r="K3604">
            <v>10565</v>
          </cell>
          <cell r="L3604">
            <v>10565</v>
          </cell>
          <cell r="M3604">
            <v>10565</v>
          </cell>
          <cell r="N3604">
            <v>10565</v>
          </cell>
        </row>
        <row r="3638">
          <cell r="C3638">
            <v>0</v>
          </cell>
          <cell r="D3638">
            <v>300000</v>
          </cell>
          <cell r="E3638">
            <v>0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</row>
        <row r="4139">
          <cell r="C4139">
            <v>158666.66</v>
          </cell>
          <cell r="D4139">
            <v>75866.66</v>
          </cell>
          <cell r="E4139">
            <v>323866.66000000003</v>
          </cell>
          <cell r="F4139">
            <v>61666.66</v>
          </cell>
          <cell r="G4139">
            <v>64666.67</v>
          </cell>
          <cell r="H4139">
            <v>64666.67</v>
          </cell>
          <cell r="I4139">
            <v>61666.67</v>
          </cell>
          <cell r="J4139">
            <v>64666.67</v>
          </cell>
          <cell r="K4139">
            <v>56666.67</v>
          </cell>
          <cell r="L4139">
            <v>61666.67</v>
          </cell>
          <cell r="M4139">
            <v>41666.67</v>
          </cell>
          <cell r="N4139">
            <v>41666.67</v>
          </cell>
        </row>
        <row r="4186">
          <cell r="C4186">
            <v>8333.34</v>
          </cell>
          <cell r="D4186">
            <v>8333.34</v>
          </cell>
          <cell r="E4186">
            <v>8333.34</v>
          </cell>
          <cell r="F4186">
            <v>157628.37</v>
          </cell>
          <cell r="G4186">
            <v>8333.33</v>
          </cell>
          <cell r="H4186">
            <v>8333.33</v>
          </cell>
          <cell r="I4186">
            <v>8333.33</v>
          </cell>
          <cell r="J4186">
            <v>8333.33</v>
          </cell>
          <cell r="K4186">
            <v>8333.33</v>
          </cell>
          <cell r="L4186">
            <v>8333.33</v>
          </cell>
          <cell r="M4186">
            <v>8333.33</v>
          </cell>
          <cell r="N4186">
            <v>8333.33</v>
          </cell>
        </row>
        <row r="4208">
          <cell r="C4208">
            <v>1250</v>
          </cell>
          <cell r="D4208">
            <v>1250</v>
          </cell>
          <cell r="E4208">
            <v>1250</v>
          </cell>
          <cell r="F4208">
            <v>1250</v>
          </cell>
          <cell r="G4208">
            <v>1250</v>
          </cell>
          <cell r="H4208">
            <v>3250</v>
          </cell>
          <cell r="I4208">
            <v>1250</v>
          </cell>
          <cell r="J4208">
            <v>1250</v>
          </cell>
          <cell r="K4208">
            <v>1250</v>
          </cell>
          <cell r="L4208">
            <v>1250</v>
          </cell>
          <cell r="M4208">
            <v>1250</v>
          </cell>
          <cell r="N4208">
            <v>3250</v>
          </cell>
        </row>
        <row r="4209">
          <cell r="C4209">
            <v>2400</v>
          </cell>
          <cell r="D4209">
            <v>2400</v>
          </cell>
          <cell r="E4209">
            <v>2400</v>
          </cell>
          <cell r="F4209">
            <v>2400</v>
          </cell>
          <cell r="G4209">
            <v>2400</v>
          </cell>
          <cell r="H4209">
            <v>2400</v>
          </cell>
          <cell r="I4209">
            <v>2400</v>
          </cell>
          <cell r="J4209">
            <v>2400</v>
          </cell>
          <cell r="K4209">
            <v>2400</v>
          </cell>
          <cell r="L4209">
            <v>2400</v>
          </cell>
          <cell r="M4209">
            <v>2400</v>
          </cell>
          <cell r="N4209">
            <v>2400</v>
          </cell>
        </row>
        <row r="4212">
          <cell r="C4212">
            <v>1479727.3</v>
          </cell>
          <cell r="D4212">
            <v>717227.27</v>
          </cell>
          <cell r="E4212">
            <v>248227.27</v>
          </cell>
          <cell r="F4212">
            <v>717227.27</v>
          </cell>
          <cell r="G4212">
            <v>248227.27</v>
          </cell>
          <cell r="H4212">
            <v>248227.27</v>
          </cell>
          <cell r="I4212">
            <v>248227.27</v>
          </cell>
          <cell r="J4212">
            <v>248227.27</v>
          </cell>
          <cell r="K4212">
            <v>248227.27</v>
          </cell>
          <cell r="L4212">
            <v>248227.27</v>
          </cell>
          <cell r="M4212">
            <v>248227.27</v>
          </cell>
          <cell r="N4212">
            <v>0</v>
          </cell>
        </row>
        <row r="4243">
          <cell r="C4243">
            <v>10000</v>
          </cell>
          <cell r="D4243">
            <v>47454.6</v>
          </cell>
          <cell r="E4243">
            <v>27454.54</v>
          </cell>
          <cell r="F4243">
            <v>20454.54</v>
          </cell>
          <cell r="G4243">
            <v>20454.54</v>
          </cell>
          <cell r="H4243">
            <v>42454.54</v>
          </cell>
          <cell r="I4243">
            <v>30454.54</v>
          </cell>
          <cell r="J4243">
            <v>20454.54</v>
          </cell>
          <cell r="K4243">
            <v>42909.08</v>
          </cell>
          <cell r="L4243">
            <v>40454.54</v>
          </cell>
          <cell r="M4243">
            <v>20454.54</v>
          </cell>
          <cell r="N4243">
            <v>2000</v>
          </cell>
        </row>
        <row r="4361">
          <cell r="C4361">
            <v>18400</v>
          </cell>
          <cell r="D4361">
            <v>18400</v>
          </cell>
          <cell r="E4361">
            <v>26400</v>
          </cell>
          <cell r="F4361">
            <v>18400</v>
          </cell>
          <cell r="G4361">
            <v>18400</v>
          </cell>
          <cell r="H4361">
            <v>26400</v>
          </cell>
          <cell r="I4361">
            <v>18400</v>
          </cell>
          <cell r="J4361">
            <v>18400</v>
          </cell>
          <cell r="K4361">
            <v>26400</v>
          </cell>
          <cell r="L4361">
            <v>18400</v>
          </cell>
          <cell r="M4361">
            <v>18400</v>
          </cell>
          <cell r="N4361">
            <v>26400</v>
          </cell>
        </row>
        <row r="4401">
          <cell r="C4401">
            <v>67433.34</v>
          </cell>
          <cell r="D4401">
            <v>29133.34</v>
          </cell>
          <cell r="E4401">
            <v>29433.34</v>
          </cell>
          <cell r="F4401">
            <v>34133.339999999997</v>
          </cell>
          <cell r="G4401">
            <v>27433.33</v>
          </cell>
          <cell r="H4401">
            <v>23133.33</v>
          </cell>
          <cell r="I4401">
            <v>33933.33</v>
          </cell>
          <cell r="J4401">
            <v>28133.33</v>
          </cell>
          <cell r="K4401">
            <v>27433.33</v>
          </cell>
          <cell r="L4401">
            <v>29633.33</v>
          </cell>
          <cell r="M4401">
            <v>27433.33</v>
          </cell>
          <cell r="N4401">
            <v>23133.33</v>
          </cell>
        </row>
        <row r="4447">
          <cell r="C4447">
            <v>956726.76</v>
          </cell>
          <cell r="D4447">
            <v>306156.34999999998</v>
          </cell>
          <cell r="E4447">
            <v>307466.34999999998</v>
          </cell>
          <cell r="F4447">
            <v>296156.34999999998</v>
          </cell>
          <cell r="G4447">
            <v>317466.34999999998</v>
          </cell>
          <cell r="H4447">
            <v>305531.34999999998</v>
          </cell>
          <cell r="I4447">
            <v>316841.34999999998</v>
          </cell>
          <cell r="J4447">
            <v>305531.34999999998</v>
          </cell>
          <cell r="K4447">
            <v>316841.34999999998</v>
          </cell>
          <cell r="L4447">
            <v>339906.35</v>
          </cell>
          <cell r="M4447">
            <v>326216.34999999998</v>
          </cell>
          <cell r="N4447">
            <v>559356.35</v>
          </cell>
        </row>
        <row r="4448">
          <cell r="C4448">
            <v>0</v>
          </cell>
          <cell r="D4448">
            <v>0</v>
          </cell>
          <cell r="E4448">
            <v>25000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0</v>
          </cell>
          <cell r="K4448">
            <v>0</v>
          </cell>
          <cell r="L4448">
            <v>0</v>
          </cell>
          <cell r="M4448">
            <v>0</v>
          </cell>
          <cell r="N4448">
            <v>0</v>
          </cell>
        </row>
        <row r="4543">
          <cell r="C4543">
            <v>23000</v>
          </cell>
          <cell r="D4543">
            <v>0</v>
          </cell>
          <cell r="E4543">
            <v>210000</v>
          </cell>
          <cell r="F4543">
            <v>0</v>
          </cell>
          <cell r="G4543">
            <v>10000</v>
          </cell>
          <cell r="H4543">
            <v>10000</v>
          </cell>
          <cell r="I4543">
            <v>35000</v>
          </cell>
          <cell r="J4543">
            <v>0</v>
          </cell>
          <cell r="K4543">
            <v>0</v>
          </cell>
          <cell r="L4543">
            <v>0</v>
          </cell>
          <cell r="M4543">
            <v>0</v>
          </cell>
          <cell r="N4543">
            <v>0</v>
          </cell>
        </row>
        <row r="4544">
          <cell r="C4544" t="str">
            <v xml:space="preserve"> </v>
          </cell>
          <cell r="D4544">
            <v>5000</v>
          </cell>
          <cell r="E4544">
            <v>3500</v>
          </cell>
          <cell r="F4544">
            <v>2500</v>
          </cell>
          <cell r="G4544">
            <v>3000</v>
          </cell>
          <cell r="H4544">
            <v>2500</v>
          </cell>
          <cell r="I4544">
            <v>2000</v>
          </cell>
          <cell r="J4544">
            <v>2000</v>
          </cell>
          <cell r="K4544">
            <v>2500</v>
          </cell>
          <cell r="L4544">
            <v>2000</v>
          </cell>
          <cell r="M4544">
            <v>2500</v>
          </cell>
          <cell r="N4544">
            <v>2500</v>
          </cell>
        </row>
        <row r="4546">
          <cell r="C4546">
            <v>0</v>
          </cell>
          <cell r="D4546">
            <v>26000</v>
          </cell>
          <cell r="E4546">
            <v>10000</v>
          </cell>
          <cell r="F4546">
            <v>0</v>
          </cell>
          <cell r="G4546">
            <v>0</v>
          </cell>
          <cell r="H4546">
            <v>26000</v>
          </cell>
          <cell r="I4546">
            <v>0</v>
          </cell>
          <cell r="J4546">
            <v>0</v>
          </cell>
          <cell r="K4546">
            <v>0</v>
          </cell>
          <cell r="L4546">
            <v>0</v>
          </cell>
          <cell r="M4546">
            <v>0</v>
          </cell>
          <cell r="N4546">
            <v>0</v>
          </cell>
        </row>
        <row r="4550">
          <cell r="C4550">
            <v>0</v>
          </cell>
          <cell r="D4550">
            <v>0</v>
          </cell>
          <cell r="E4550">
            <v>0</v>
          </cell>
          <cell r="F4550">
            <v>8000</v>
          </cell>
          <cell r="G4550">
            <v>8000</v>
          </cell>
          <cell r="H4550">
            <v>0</v>
          </cell>
          <cell r="I4550">
            <v>10000</v>
          </cell>
          <cell r="J4550">
            <v>8000</v>
          </cell>
          <cell r="K4550">
            <v>10000</v>
          </cell>
          <cell r="L4550">
            <v>30000</v>
          </cell>
          <cell r="M4550">
            <v>20000</v>
          </cell>
          <cell r="N4550">
            <v>0</v>
          </cell>
        </row>
        <row r="4553">
          <cell r="C4553">
            <v>0</v>
          </cell>
          <cell r="D4553">
            <v>0</v>
          </cell>
          <cell r="E4553">
            <v>0</v>
          </cell>
          <cell r="F4553">
            <v>0</v>
          </cell>
          <cell r="G4553">
            <v>20000</v>
          </cell>
          <cell r="H4553">
            <v>0</v>
          </cell>
          <cell r="I4553">
            <v>0</v>
          </cell>
          <cell r="J4553">
            <v>30000</v>
          </cell>
          <cell r="K4553">
            <v>0</v>
          </cell>
          <cell r="L4553">
            <v>30000</v>
          </cell>
          <cell r="M4553">
            <v>0</v>
          </cell>
          <cell r="N4553">
            <v>0</v>
          </cell>
        </row>
        <row r="4611">
          <cell r="C4611">
            <v>3350</v>
          </cell>
          <cell r="D4611">
            <v>4183.33</v>
          </cell>
          <cell r="E4611">
            <v>4183.33</v>
          </cell>
          <cell r="F4611">
            <v>3350</v>
          </cell>
          <cell r="G4611">
            <v>11850</v>
          </cell>
          <cell r="H4611">
            <v>2850</v>
          </cell>
          <cell r="I4611">
            <v>12850</v>
          </cell>
          <cell r="J4611">
            <v>8683.33</v>
          </cell>
          <cell r="K4611">
            <v>12183.33</v>
          </cell>
          <cell r="L4611">
            <v>3350</v>
          </cell>
          <cell r="M4611">
            <v>2850</v>
          </cell>
          <cell r="N4611">
            <v>3350</v>
          </cell>
        </row>
        <row r="4612">
          <cell r="C4612">
            <v>0</v>
          </cell>
          <cell r="D4612">
            <v>0</v>
          </cell>
          <cell r="E4612">
            <v>0</v>
          </cell>
          <cell r="F4612">
            <v>0</v>
          </cell>
          <cell r="G4612">
            <v>0</v>
          </cell>
          <cell r="H4612">
            <v>0</v>
          </cell>
          <cell r="I4612">
            <v>0</v>
          </cell>
          <cell r="J4612">
            <v>5000</v>
          </cell>
          <cell r="K4612">
            <v>0</v>
          </cell>
          <cell r="L4612">
            <v>0</v>
          </cell>
          <cell r="M4612">
            <v>0</v>
          </cell>
          <cell r="N4612">
            <v>0</v>
          </cell>
        </row>
        <row r="4679">
          <cell r="C4679">
            <v>4883.34</v>
          </cell>
          <cell r="D4679">
            <v>4883.34</v>
          </cell>
          <cell r="E4679">
            <v>5883.34</v>
          </cell>
          <cell r="F4679">
            <v>13383.34</v>
          </cell>
          <cell r="G4679">
            <v>8083.33</v>
          </cell>
          <cell r="H4679">
            <v>10583.33</v>
          </cell>
          <cell r="I4679">
            <v>8083.33</v>
          </cell>
          <cell r="J4679">
            <v>8083.33</v>
          </cell>
          <cell r="K4679">
            <v>15883.33</v>
          </cell>
          <cell r="L4679">
            <v>11383.33</v>
          </cell>
          <cell r="M4679">
            <v>10083.33</v>
          </cell>
          <cell r="N4679">
            <v>5383.33</v>
          </cell>
        </row>
        <row r="4720">
          <cell r="C4720">
            <v>8333.34</v>
          </cell>
          <cell r="D4720">
            <v>8333.34</v>
          </cell>
          <cell r="E4720">
            <v>8333.34</v>
          </cell>
          <cell r="F4720">
            <v>8333.34</v>
          </cell>
          <cell r="G4720">
            <v>22333.33</v>
          </cell>
          <cell r="H4720">
            <v>8333.33</v>
          </cell>
          <cell r="I4720">
            <v>8333.33</v>
          </cell>
          <cell r="J4720">
            <v>38333.33</v>
          </cell>
          <cell r="K4720">
            <v>8333.33</v>
          </cell>
          <cell r="L4720">
            <v>38333.33</v>
          </cell>
          <cell r="M4720">
            <v>8333.33</v>
          </cell>
          <cell r="N4720">
            <v>8333.33</v>
          </cell>
        </row>
        <row r="4757">
          <cell r="C4757">
            <v>0</v>
          </cell>
          <cell r="D4757">
            <v>795</v>
          </cell>
          <cell r="E4757">
            <v>6300</v>
          </cell>
          <cell r="F4757">
            <v>0</v>
          </cell>
          <cell r="G4757">
            <v>0</v>
          </cell>
          <cell r="H4757">
            <v>795</v>
          </cell>
          <cell r="I4757">
            <v>0</v>
          </cell>
          <cell r="J4757">
            <v>6300</v>
          </cell>
          <cell r="K4757">
            <v>797.62</v>
          </cell>
          <cell r="L4757">
            <v>0</v>
          </cell>
          <cell r="M4757">
            <v>0</v>
          </cell>
          <cell r="N4757">
            <v>0</v>
          </cell>
        </row>
        <row r="5148">
          <cell r="C5148">
            <v>823005.86</v>
          </cell>
          <cell r="D5148">
            <v>156005.94</v>
          </cell>
          <cell r="E5148">
            <v>809005.94</v>
          </cell>
          <cell r="F5148">
            <v>98505.94</v>
          </cell>
          <cell r="G5148">
            <v>109505.93000000001</v>
          </cell>
          <cell r="H5148">
            <v>187505.93</v>
          </cell>
          <cell r="I5148">
            <v>700505.92999999993</v>
          </cell>
          <cell r="J5148">
            <v>145005.93</v>
          </cell>
          <cell r="K5148">
            <v>1306005.9300000002</v>
          </cell>
          <cell r="L5148">
            <v>698505.92999999993</v>
          </cell>
          <cell r="M5148">
            <v>5100505.93</v>
          </cell>
          <cell r="N5148">
            <v>890005.92999999993</v>
          </cell>
        </row>
        <row r="5149">
          <cell r="C5149">
            <v>0</v>
          </cell>
          <cell r="D5149">
            <v>0</v>
          </cell>
          <cell r="E5149">
            <v>0</v>
          </cell>
          <cell r="F5149">
            <v>0</v>
          </cell>
          <cell r="G5149">
            <v>0</v>
          </cell>
          <cell r="H5149">
            <v>0</v>
          </cell>
          <cell r="I5149">
            <v>0</v>
          </cell>
          <cell r="J5149">
            <v>0</v>
          </cell>
          <cell r="K5149">
            <v>500</v>
          </cell>
          <cell r="L5149">
            <v>500</v>
          </cell>
          <cell r="M5149">
            <v>0</v>
          </cell>
          <cell r="N5149">
            <v>0</v>
          </cell>
        </row>
        <row r="5161">
          <cell r="C5161">
            <v>44000</v>
          </cell>
          <cell r="D5161">
            <v>44000</v>
          </cell>
          <cell r="E5161">
            <v>44000</v>
          </cell>
          <cell r="F5161">
            <v>44000</v>
          </cell>
          <cell r="G5161">
            <v>44000</v>
          </cell>
          <cell r="H5161">
            <v>44000</v>
          </cell>
          <cell r="I5161">
            <v>44000</v>
          </cell>
          <cell r="J5161">
            <v>44000</v>
          </cell>
          <cell r="K5161">
            <v>44000</v>
          </cell>
          <cell r="L5161">
            <v>44000</v>
          </cell>
          <cell r="M5161">
            <v>44000</v>
          </cell>
          <cell r="N5161">
            <v>44000</v>
          </cell>
        </row>
        <row r="5171">
          <cell r="C5171">
            <v>1093333.23</v>
          </cell>
          <cell r="D5171">
            <v>1093333.23</v>
          </cell>
          <cell r="E5171">
            <v>1093333.23</v>
          </cell>
          <cell r="F5171">
            <v>1093333.23</v>
          </cell>
          <cell r="G5171">
            <v>1093333.23</v>
          </cell>
          <cell r="H5171">
            <v>1093333.23</v>
          </cell>
          <cell r="I5171">
            <v>1093333.23</v>
          </cell>
          <cell r="J5171">
            <v>1093333.23</v>
          </cell>
          <cell r="K5171">
            <v>1093333.23</v>
          </cell>
          <cell r="L5171">
            <v>1093333.43</v>
          </cell>
          <cell r="M5171">
            <v>1093333.53</v>
          </cell>
          <cell r="N5171">
            <v>1093333.97</v>
          </cell>
        </row>
        <row r="5282">
          <cell r="C5282">
            <v>17844000</v>
          </cell>
        </row>
        <row r="5285">
          <cell r="G5285">
            <v>120000</v>
          </cell>
          <cell r="J5285">
            <v>300000</v>
          </cell>
        </row>
        <row r="5393">
          <cell r="C5393">
            <v>1500000</v>
          </cell>
        </row>
        <row r="5414">
          <cell r="C5414">
            <v>1093151</v>
          </cell>
        </row>
        <row r="5415">
          <cell r="C5415">
            <v>500000</v>
          </cell>
        </row>
        <row r="5417">
          <cell r="C5417">
            <v>200000</v>
          </cell>
        </row>
        <row r="5432">
          <cell r="C5432">
            <v>45000</v>
          </cell>
        </row>
        <row r="5461">
          <cell r="C5461">
            <v>30000</v>
          </cell>
        </row>
        <row r="5687">
          <cell r="C5687">
            <v>5000</v>
          </cell>
        </row>
        <row r="6005">
          <cell r="C6005">
            <v>2176810</v>
          </cell>
        </row>
        <row r="6006">
          <cell r="C6006">
            <v>111360</v>
          </cell>
        </row>
        <row r="6069">
          <cell r="C6069">
            <v>137000</v>
          </cell>
        </row>
        <row r="6072">
          <cell r="C6072">
            <v>41600</v>
          </cell>
        </row>
        <row r="6104">
          <cell r="C6104">
            <v>39000</v>
          </cell>
        </row>
        <row r="6105">
          <cell r="C6105">
            <v>60000</v>
          </cell>
        </row>
        <row r="6144">
          <cell r="C6144">
            <v>8530000</v>
          </cell>
        </row>
        <row r="6145">
          <cell r="C6145">
            <v>564300</v>
          </cell>
        </row>
        <row r="6151">
          <cell r="C6151">
            <v>15000</v>
          </cell>
        </row>
        <row r="6206">
          <cell r="C6206">
            <v>526000</v>
          </cell>
        </row>
        <row r="6207">
          <cell r="C6207">
            <v>4000</v>
          </cell>
        </row>
        <row r="6209">
          <cell r="C6209">
            <v>10000</v>
          </cell>
        </row>
        <row r="6211">
          <cell r="C6211">
            <v>100000</v>
          </cell>
        </row>
        <row r="6213">
          <cell r="C6213">
            <v>25000</v>
          </cell>
        </row>
        <row r="6215">
          <cell r="C6215">
            <v>200000</v>
          </cell>
        </row>
        <row r="6323">
          <cell r="C6323">
            <v>1503000</v>
          </cell>
        </row>
        <row r="6641">
          <cell r="C6641">
            <v>718000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98"/>
  <sheetViews>
    <sheetView zoomScale="78" zoomScaleNormal="78" workbookViewId="0">
      <selection activeCell="K14" sqref="K14"/>
    </sheetView>
  </sheetViews>
  <sheetFormatPr baseColWidth="10" defaultRowHeight="15.75" x14ac:dyDescent="0.25"/>
  <cols>
    <col min="1" max="1" width="27" style="281" customWidth="1"/>
    <col min="2" max="2" width="80.140625" style="282" customWidth="1"/>
    <col min="3" max="3" width="24.85546875" style="281" hidden="1" customWidth="1"/>
    <col min="4" max="4" width="23.5703125" style="281" bestFit="1" customWidth="1"/>
    <col min="5" max="5" width="19.42578125" style="281" hidden="1" customWidth="1"/>
    <col min="6" max="16384" width="11.42578125" style="281"/>
  </cols>
  <sheetData>
    <row r="1" spans="1:10" x14ac:dyDescent="0.25">
      <c r="A1" s="419"/>
      <c r="B1" s="412" t="s">
        <v>1193</v>
      </c>
      <c r="C1" s="413"/>
      <c r="D1" s="413"/>
    </row>
    <row r="2" spans="1:10" ht="15.75" customHeight="1" x14ac:dyDescent="0.25">
      <c r="A2" s="419"/>
      <c r="B2" s="415" t="s">
        <v>1194</v>
      </c>
      <c r="C2" s="414"/>
      <c r="D2" s="414"/>
    </row>
    <row r="3" spans="1:10" ht="15.75" customHeight="1" x14ac:dyDescent="0.25">
      <c r="A3" s="419"/>
      <c r="B3" s="415" t="s">
        <v>1195</v>
      </c>
      <c r="C3" s="414"/>
      <c r="D3" s="414"/>
    </row>
    <row r="4" spans="1:10" ht="15.75" customHeight="1" x14ac:dyDescent="0.25">
      <c r="A4" s="419"/>
      <c r="B4" s="415" t="s">
        <v>1196</v>
      </c>
      <c r="C4" s="414"/>
      <c r="D4" s="414"/>
    </row>
    <row r="5" spans="1:10" ht="14.25" customHeight="1" x14ac:dyDescent="0.25">
      <c r="A5" s="420"/>
      <c r="B5" s="415"/>
      <c r="C5" s="414"/>
      <c r="D5" s="414"/>
    </row>
    <row r="6" spans="1:10" ht="16.5" thickBot="1" x14ac:dyDescent="0.3">
      <c r="J6" s="416"/>
    </row>
    <row r="7" spans="1:10" ht="16.5" thickBot="1" x14ac:dyDescent="0.3">
      <c r="B7" s="298" t="s">
        <v>429</v>
      </c>
      <c r="J7" s="416"/>
    </row>
    <row r="8" spans="1:10" ht="16.5" thickBot="1" x14ac:dyDescent="0.3">
      <c r="A8" s="481" t="s">
        <v>576</v>
      </c>
      <c r="B8" s="482"/>
      <c r="C8" s="479" t="s">
        <v>577</v>
      </c>
      <c r="D8" s="477" t="s">
        <v>577</v>
      </c>
      <c r="J8" s="416"/>
    </row>
    <row r="9" spans="1:10" ht="32.25" thickBot="1" x14ac:dyDescent="0.3">
      <c r="A9" s="299" t="s">
        <v>578</v>
      </c>
      <c r="B9" s="300" t="s">
        <v>579</v>
      </c>
      <c r="C9" s="480"/>
      <c r="D9" s="478"/>
      <c r="J9" s="417"/>
    </row>
    <row r="10" spans="1:10" ht="29.25" customHeight="1" thickBot="1" x14ac:dyDescent="0.3">
      <c r="A10" s="301"/>
      <c r="B10" s="302" t="s">
        <v>582</v>
      </c>
      <c r="C10" s="303">
        <v>363464311.89999998</v>
      </c>
      <c r="D10" s="304">
        <f>D11+D32+D35+D43+D47+D51+D55+D74+D81</f>
        <v>347786100.5</v>
      </c>
      <c r="E10" s="283">
        <f t="shared" ref="E10" si="0">E11+E32+E35+E43+E47+E51+E55+E74+E81</f>
        <v>0</v>
      </c>
    </row>
    <row r="11" spans="1:10" ht="29.25" customHeight="1" thickBot="1" x14ac:dyDescent="0.3">
      <c r="A11" s="305">
        <v>1</v>
      </c>
      <c r="B11" s="306" t="s">
        <v>583</v>
      </c>
      <c r="C11" s="307">
        <v>39302683</v>
      </c>
      <c r="D11" s="308">
        <f>D12+D15+D18+D19+D20+D21+D22+D24+D25+D26+D27+D28+D29+D30+D31</f>
        <v>39302683</v>
      </c>
      <c r="E11" s="288">
        <f t="shared" ref="E11" si="1">E12+E15+E18+E19+E20+E21+E22+E24+E25+E26+E27+E28+E29+E30+E31</f>
        <v>0</v>
      </c>
    </row>
    <row r="12" spans="1:10" ht="29.25" customHeight="1" thickBot="1" x14ac:dyDescent="0.3">
      <c r="A12" s="284">
        <v>1.1000000000000001</v>
      </c>
      <c r="B12" s="285" t="s">
        <v>584</v>
      </c>
      <c r="C12" s="289">
        <v>8678</v>
      </c>
      <c r="D12" s="290">
        <f>D13+D14</f>
        <v>8678</v>
      </c>
      <c r="E12" s="290">
        <f t="shared" ref="E12" si="2">E13+E14</f>
        <v>0</v>
      </c>
    </row>
    <row r="13" spans="1:10" ht="29.25" customHeight="1" thickBot="1" x14ac:dyDescent="0.3">
      <c r="A13" s="284" t="s">
        <v>244</v>
      </c>
      <c r="B13" s="285" t="s">
        <v>585</v>
      </c>
      <c r="C13" s="289">
        <v>8678</v>
      </c>
      <c r="D13" s="290">
        <v>8678</v>
      </c>
      <c r="E13" s="291">
        <f t="shared" ref="E13:E73" si="3">C13-D13</f>
        <v>0</v>
      </c>
    </row>
    <row r="14" spans="1:10" ht="41.25" customHeight="1" thickBot="1" x14ac:dyDescent="0.3">
      <c r="A14" s="284" t="s">
        <v>586</v>
      </c>
      <c r="B14" s="285" t="s">
        <v>587</v>
      </c>
      <c r="C14" s="292">
        <v>0</v>
      </c>
      <c r="D14" s="293">
        <v>0</v>
      </c>
      <c r="E14" s="291">
        <f t="shared" si="3"/>
        <v>0</v>
      </c>
    </row>
    <row r="15" spans="1:10" ht="29.25" customHeight="1" thickBot="1" x14ac:dyDescent="0.3">
      <c r="A15" s="284">
        <v>1.2</v>
      </c>
      <c r="B15" s="285" t="s">
        <v>588</v>
      </c>
      <c r="C15" s="289">
        <v>37470966</v>
      </c>
      <c r="D15" s="290">
        <f>D16+D17</f>
        <v>37470966</v>
      </c>
      <c r="E15" s="290">
        <f t="shared" ref="E15" si="4">E16+E17</f>
        <v>0</v>
      </c>
    </row>
    <row r="16" spans="1:10" ht="29.25" customHeight="1" thickBot="1" x14ac:dyDescent="0.3">
      <c r="A16" s="284" t="s">
        <v>589</v>
      </c>
      <c r="B16" s="285" t="s">
        <v>590</v>
      </c>
      <c r="C16" s="289">
        <v>22000000</v>
      </c>
      <c r="D16" s="290">
        <v>22000000</v>
      </c>
      <c r="E16" s="291">
        <f t="shared" si="3"/>
        <v>0</v>
      </c>
    </row>
    <row r="17" spans="1:5" ht="29.25" customHeight="1" thickBot="1" x14ac:dyDescent="0.3">
      <c r="A17" s="284" t="s">
        <v>591</v>
      </c>
      <c r="B17" s="285" t="s">
        <v>592</v>
      </c>
      <c r="C17" s="289">
        <v>15470966</v>
      </c>
      <c r="D17" s="290">
        <v>15470966</v>
      </c>
      <c r="E17" s="291">
        <f t="shared" si="3"/>
        <v>0</v>
      </c>
    </row>
    <row r="18" spans="1:5" ht="38.25" customHeight="1" thickBot="1" x14ac:dyDescent="0.3">
      <c r="A18" s="284">
        <v>1.3</v>
      </c>
      <c r="B18" s="285" t="s">
        <v>593</v>
      </c>
      <c r="C18" s="292">
        <v>0</v>
      </c>
      <c r="D18" s="293">
        <v>0</v>
      </c>
      <c r="E18" s="291">
        <f t="shared" si="3"/>
        <v>0</v>
      </c>
    </row>
    <row r="19" spans="1:5" ht="29.25" customHeight="1" thickBot="1" x14ac:dyDescent="0.3">
      <c r="A19" s="284">
        <v>1.4</v>
      </c>
      <c r="B19" s="285" t="s">
        <v>594</v>
      </c>
      <c r="C19" s="292">
        <v>0</v>
      </c>
      <c r="D19" s="293">
        <v>0</v>
      </c>
      <c r="E19" s="291">
        <f t="shared" si="3"/>
        <v>0</v>
      </c>
    </row>
    <row r="20" spans="1:5" ht="29.25" customHeight="1" thickBot="1" x14ac:dyDescent="0.3">
      <c r="A20" s="284">
        <v>1.5</v>
      </c>
      <c r="B20" s="285" t="s">
        <v>595</v>
      </c>
      <c r="C20" s="292">
        <v>0</v>
      </c>
      <c r="D20" s="293">
        <v>0</v>
      </c>
      <c r="E20" s="291">
        <f t="shared" si="3"/>
        <v>0</v>
      </c>
    </row>
    <row r="21" spans="1:5" ht="29.25" customHeight="1" thickBot="1" x14ac:dyDescent="0.3">
      <c r="A21" s="284">
        <v>1.6</v>
      </c>
      <c r="B21" s="285" t="s">
        <v>596</v>
      </c>
      <c r="C21" s="292">
        <v>0</v>
      </c>
      <c r="D21" s="293">
        <v>0</v>
      </c>
      <c r="E21" s="291">
        <f t="shared" si="3"/>
        <v>0</v>
      </c>
    </row>
    <row r="22" spans="1:5" ht="29.25" customHeight="1" thickBot="1" x14ac:dyDescent="0.3">
      <c r="A22" s="284">
        <v>1.7</v>
      </c>
      <c r="B22" s="285" t="s">
        <v>597</v>
      </c>
      <c r="C22" s="289">
        <v>1823039</v>
      </c>
      <c r="D22" s="290">
        <f>D23</f>
        <v>1823039</v>
      </c>
      <c r="E22" s="290">
        <f t="shared" ref="E22" si="5">E23</f>
        <v>0</v>
      </c>
    </row>
    <row r="23" spans="1:5" ht="29.25" customHeight="1" thickBot="1" x14ac:dyDescent="0.3">
      <c r="A23" s="284" t="s">
        <v>262</v>
      </c>
      <c r="B23" s="285" t="s">
        <v>598</v>
      </c>
      <c r="C23" s="289">
        <v>1823039</v>
      </c>
      <c r="D23" s="290">
        <v>1823039</v>
      </c>
      <c r="E23" s="291">
        <f t="shared" si="3"/>
        <v>0</v>
      </c>
    </row>
    <row r="24" spans="1:5" ht="29.25" customHeight="1" thickBot="1" x14ac:dyDescent="0.3">
      <c r="A24" s="284">
        <v>1.8</v>
      </c>
      <c r="B24" s="285" t="s">
        <v>599</v>
      </c>
      <c r="C24" s="292">
        <v>0</v>
      </c>
      <c r="D24" s="293">
        <v>0</v>
      </c>
      <c r="E24" s="291">
        <f t="shared" si="3"/>
        <v>0</v>
      </c>
    </row>
    <row r="25" spans="1:5" ht="56.25" customHeight="1" thickBot="1" x14ac:dyDescent="0.3">
      <c r="A25" s="284">
        <v>1.9</v>
      </c>
      <c r="B25" s="285" t="s">
        <v>600</v>
      </c>
      <c r="C25" s="292">
        <v>0</v>
      </c>
      <c r="D25" s="293">
        <v>0</v>
      </c>
      <c r="E25" s="291">
        <f t="shared" si="3"/>
        <v>0</v>
      </c>
    </row>
    <row r="26" spans="1:5" ht="29.25" customHeight="1" thickBot="1" x14ac:dyDescent="0.3">
      <c r="A26" s="305">
        <v>2</v>
      </c>
      <c r="B26" s="309" t="s">
        <v>601</v>
      </c>
      <c r="C26" s="310">
        <v>0</v>
      </c>
      <c r="D26" s="311">
        <v>0</v>
      </c>
      <c r="E26" s="291">
        <f t="shared" si="3"/>
        <v>0</v>
      </c>
    </row>
    <row r="27" spans="1:5" ht="29.25" customHeight="1" thickBot="1" x14ac:dyDescent="0.3">
      <c r="A27" s="284">
        <v>2.1</v>
      </c>
      <c r="B27" s="285" t="s">
        <v>602</v>
      </c>
      <c r="C27" s="292">
        <v>0</v>
      </c>
      <c r="D27" s="293">
        <v>0</v>
      </c>
      <c r="E27" s="291">
        <f t="shared" si="3"/>
        <v>0</v>
      </c>
    </row>
    <row r="28" spans="1:5" ht="29.25" customHeight="1" thickBot="1" x14ac:dyDescent="0.3">
      <c r="A28" s="284">
        <v>2.2000000000000002</v>
      </c>
      <c r="B28" s="285" t="s">
        <v>603</v>
      </c>
      <c r="C28" s="292">
        <v>0</v>
      </c>
      <c r="D28" s="293">
        <v>0</v>
      </c>
      <c r="E28" s="291">
        <f t="shared" si="3"/>
        <v>0</v>
      </c>
    </row>
    <row r="29" spans="1:5" ht="29.25" customHeight="1" thickBot="1" x14ac:dyDescent="0.3">
      <c r="A29" s="284">
        <v>2.2999999999999998</v>
      </c>
      <c r="B29" s="285" t="s">
        <v>604</v>
      </c>
      <c r="C29" s="292">
        <v>0</v>
      </c>
      <c r="D29" s="293">
        <v>0</v>
      </c>
      <c r="E29" s="291">
        <f t="shared" si="3"/>
        <v>0</v>
      </c>
    </row>
    <row r="30" spans="1:5" ht="29.25" customHeight="1" thickBot="1" x14ac:dyDescent="0.3">
      <c r="A30" s="284">
        <v>2.4</v>
      </c>
      <c r="B30" s="285" t="s">
        <v>605</v>
      </c>
      <c r="C30" s="292">
        <v>0</v>
      </c>
      <c r="D30" s="293">
        <v>0</v>
      </c>
      <c r="E30" s="291">
        <f t="shared" si="3"/>
        <v>0</v>
      </c>
    </row>
    <row r="31" spans="1:5" ht="29.25" customHeight="1" thickBot="1" x14ac:dyDescent="0.3">
      <c r="A31" s="284">
        <v>2.5</v>
      </c>
      <c r="B31" s="285" t="s">
        <v>606</v>
      </c>
      <c r="C31" s="292">
        <v>0</v>
      </c>
      <c r="D31" s="293">
        <v>0</v>
      </c>
      <c r="E31" s="291">
        <f t="shared" si="3"/>
        <v>0</v>
      </c>
    </row>
    <row r="32" spans="1:5" ht="29.25" customHeight="1" thickBot="1" x14ac:dyDescent="0.3">
      <c r="A32" s="305">
        <v>3</v>
      </c>
      <c r="B32" s="306" t="s">
        <v>607</v>
      </c>
      <c r="C32" s="310">
        <v>0</v>
      </c>
      <c r="D32" s="311">
        <f>D33+D34</f>
        <v>0</v>
      </c>
      <c r="E32" s="294">
        <f t="shared" ref="E32" si="6">E33+E34</f>
        <v>0</v>
      </c>
    </row>
    <row r="33" spans="1:5" ht="29.25" customHeight="1" thickBot="1" x14ac:dyDescent="0.3">
      <c r="A33" s="284">
        <v>3.1</v>
      </c>
      <c r="B33" s="285" t="s">
        <v>608</v>
      </c>
      <c r="C33" s="289">
        <v>0</v>
      </c>
      <c r="D33" s="290">
        <v>0</v>
      </c>
      <c r="E33" s="291">
        <f t="shared" si="3"/>
        <v>0</v>
      </c>
    </row>
    <row r="34" spans="1:5" ht="64.5" customHeight="1" thickBot="1" x14ac:dyDescent="0.3">
      <c r="A34" s="284">
        <v>3.9</v>
      </c>
      <c r="B34" s="285" t="s">
        <v>609</v>
      </c>
      <c r="C34" s="289">
        <v>0</v>
      </c>
      <c r="D34" s="290">
        <v>0</v>
      </c>
      <c r="E34" s="291">
        <f t="shared" si="3"/>
        <v>0</v>
      </c>
    </row>
    <row r="35" spans="1:5" ht="29.25" customHeight="1" thickBot="1" x14ac:dyDescent="0.3">
      <c r="A35" s="305">
        <v>4</v>
      </c>
      <c r="B35" s="306" t="s">
        <v>610</v>
      </c>
      <c r="C35" s="307">
        <v>32107110.600000001</v>
      </c>
      <c r="D35" s="308">
        <f>D36+D37+D38+D39+D40+D42</f>
        <v>32107110.600000005</v>
      </c>
      <c r="E35" s="287">
        <f t="shared" ref="E35" si="7">E36+E37+E38+E39+E40+E42</f>
        <v>0</v>
      </c>
    </row>
    <row r="36" spans="1:5" ht="48.75" customHeight="1" thickBot="1" x14ac:dyDescent="0.3">
      <c r="A36" s="284">
        <v>4.0999999999999996</v>
      </c>
      <c r="B36" s="285" t="s">
        <v>611</v>
      </c>
      <c r="C36" s="289">
        <v>8614075.0600000005</v>
      </c>
      <c r="D36" s="290">
        <v>8614075.0600000005</v>
      </c>
      <c r="E36" s="291">
        <f t="shared" si="3"/>
        <v>0</v>
      </c>
    </row>
    <row r="37" spans="1:5" ht="29.25" customHeight="1" thickBot="1" x14ac:dyDescent="0.3">
      <c r="A37" s="284">
        <v>4.2</v>
      </c>
      <c r="B37" s="285" t="s">
        <v>612</v>
      </c>
      <c r="C37" s="289">
        <v>0</v>
      </c>
      <c r="D37" s="290">
        <v>0</v>
      </c>
      <c r="E37" s="291">
        <f t="shared" si="3"/>
        <v>0</v>
      </c>
    </row>
    <row r="38" spans="1:5" ht="29.25" customHeight="1" thickBot="1" x14ac:dyDescent="0.3">
      <c r="A38" s="284">
        <v>4.3</v>
      </c>
      <c r="B38" s="285" t="s">
        <v>613</v>
      </c>
      <c r="C38" s="289">
        <v>19082187.670000002</v>
      </c>
      <c r="D38" s="290">
        <v>19082187.670000002</v>
      </c>
      <c r="E38" s="291">
        <f t="shared" si="3"/>
        <v>0</v>
      </c>
    </row>
    <row r="39" spans="1:5" ht="29.25" customHeight="1" thickBot="1" x14ac:dyDescent="0.3">
      <c r="A39" s="284">
        <v>4.4000000000000004</v>
      </c>
      <c r="B39" s="285" t="s">
        <v>614</v>
      </c>
      <c r="C39" s="289">
        <v>4410847.87</v>
      </c>
      <c r="D39" s="290">
        <v>4410847.87</v>
      </c>
      <c r="E39" s="291">
        <f t="shared" si="3"/>
        <v>0</v>
      </c>
    </row>
    <row r="40" spans="1:5" ht="29.25" customHeight="1" thickBot="1" x14ac:dyDescent="0.3">
      <c r="A40" s="284">
        <v>4.5</v>
      </c>
      <c r="B40" s="285" t="s">
        <v>615</v>
      </c>
      <c r="C40" s="289">
        <v>0</v>
      </c>
      <c r="D40" s="290">
        <f>D41</f>
        <v>0</v>
      </c>
      <c r="E40" s="290">
        <f t="shared" ref="E40" si="8">E41</f>
        <v>0</v>
      </c>
    </row>
    <row r="41" spans="1:5" ht="29.25" customHeight="1" thickBot="1" x14ac:dyDescent="0.3">
      <c r="A41" s="284" t="s">
        <v>616</v>
      </c>
      <c r="B41" s="285" t="s">
        <v>617</v>
      </c>
      <c r="C41" s="289">
        <v>0</v>
      </c>
      <c r="D41" s="290">
        <v>0</v>
      </c>
      <c r="E41" s="291">
        <f t="shared" si="3"/>
        <v>0</v>
      </c>
    </row>
    <row r="42" spans="1:5" ht="32.25" thickBot="1" x14ac:dyDescent="0.3">
      <c r="A42" s="284">
        <v>4.9000000000000004</v>
      </c>
      <c r="B42" s="285" t="s">
        <v>618</v>
      </c>
      <c r="C42" s="289">
        <v>0</v>
      </c>
      <c r="D42" s="290">
        <v>0</v>
      </c>
      <c r="E42" s="291">
        <f t="shared" si="3"/>
        <v>0</v>
      </c>
    </row>
    <row r="43" spans="1:5" ht="29.25" customHeight="1" thickBot="1" x14ac:dyDescent="0.3">
      <c r="A43" s="305">
        <v>5</v>
      </c>
      <c r="B43" s="306" t="s">
        <v>619</v>
      </c>
      <c r="C43" s="307">
        <v>2922984</v>
      </c>
      <c r="D43" s="308">
        <f>SUM(D44:D46)</f>
        <v>2922984</v>
      </c>
      <c r="E43" s="287">
        <f t="shared" ref="E43" si="9">SUM(E44:E46)</f>
        <v>0</v>
      </c>
    </row>
    <row r="44" spans="1:5" ht="29.25" customHeight="1" thickBot="1" x14ac:dyDescent="0.3">
      <c r="A44" s="284">
        <v>5.0999999999999996</v>
      </c>
      <c r="B44" s="285" t="s">
        <v>620</v>
      </c>
      <c r="C44" s="289">
        <v>2922984</v>
      </c>
      <c r="D44" s="290">
        <v>2922984</v>
      </c>
      <c r="E44" s="291">
        <f t="shared" si="3"/>
        <v>0</v>
      </c>
    </row>
    <row r="45" spans="1:5" ht="29.25" customHeight="1" thickBot="1" x14ac:dyDescent="0.3">
      <c r="A45" s="284">
        <v>5.2</v>
      </c>
      <c r="B45" s="285" t="s">
        <v>621</v>
      </c>
      <c r="C45" s="289">
        <v>0</v>
      </c>
      <c r="D45" s="290">
        <v>0</v>
      </c>
      <c r="E45" s="291">
        <f t="shared" si="3"/>
        <v>0</v>
      </c>
    </row>
    <row r="46" spans="1:5" ht="32.25" thickBot="1" x14ac:dyDescent="0.3">
      <c r="A46" s="284">
        <v>5.9</v>
      </c>
      <c r="B46" s="285" t="s">
        <v>622</v>
      </c>
      <c r="C46" s="289">
        <v>0</v>
      </c>
      <c r="D46" s="290">
        <v>0</v>
      </c>
      <c r="E46" s="291">
        <f t="shared" si="3"/>
        <v>0</v>
      </c>
    </row>
    <row r="47" spans="1:5" ht="29.25" customHeight="1" thickBot="1" x14ac:dyDescent="0.3">
      <c r="A47" s="305">
        <v>6</v>
      </c>
      <c r="B47" s="306" t="s">
        <v>623</v>
      </c>
      <c r="C47" s="307">
        <v>6038680.5</v>
      </c>
      <c r="D47" s="308">
        <f>SUM(D48:D50)</f>
        <v>6038680.5</v>
      </c>
      <c r="E47" s="287">
        <f t="shared" ref="E47" si="10">SUM(E48:E50)</f>
        <v>0</v>
      </c>
    </row>
    <row r="48" spans="1:5" ht="29.25" customHeight="1" thickBot="1" x14ac:dyDescent="0.3">
      <c r="A48" s="284">
        <v>6.1</v>
      </c>
      <c r="B48" s="285" t="s">
        <v>624</v>
      </c>
      <c r="C48" s="289">
        <v>6038680.5</v>
      </c>
      <c r="D48" s="290">
        <v>6038680.5</v>
      </c>
      <c r="E48" s="291">
        <f t="shared" si="3"/>
        <v>0</v>
      </c>
    </row>
    <row r="49" spans="1:5" ht="29.25" customHeight="1" thickBot="1" x14ac:dyDescent="0.3">
      <c r="A49" s="284">
        <v>6.2</v>
      </c>
      <c r="B49" s="285" t="s">
        <v>625</v>
      </c>
      <c r="C49" s="289">
        <v>0</v>
      </c>
      <c r="D49" s="290">
        <v>0</v>
      </c>
      <c r="E49" s="291">
        <f t="shared" si="3"/>
        <v>0</v>
      </c>
    </row>
    <row r="50" spans="1:5" ht="48" thickBot="1" x14ac:dyDescent="0.3">
      <c r="A50" s="284">
        <v>6.9</v>
      </c>
      <c r="B50" s="285" t="s">
        <v>626</v>
      </c>
      <c r="C50" s="289">
        <v>0</v>
      </c>
      <c r="D50" s="290">
        <v>0</v>
      </c>
      <c r="E50" s="291">
        <f t="shared" si="3"/>
        <v>0</v>
      </c>
    </row>
    <row r="51" spans="1:5" ht="29.25" customHeight="1" thickBot="1" x14ac:dyDescent="0.3">
      <c r="A51" s="305">
        <v>7</v>
      </c>
      <c r="B51" s="306" t="s">
        <v>627</v>
      </c>
      <c r="C51" s="307">
        <v>0</v>
      </c>
      <c r="D51" s="308">
        <f>SUM(D52:D54)</f>
        <v>0</v>
      </c>
      <c r="E51" s="287">
        <f t="shared" ref="E51" si="11">SUM(E52:E54)</f>
        <v>0</v>
      </c>
    </row>
    <row r="52" spans="1:5" ht="16.5" thickBot="1" x14ac:dyDescent="0.3">
      <c r="A52" s="284">
        <v>7.1</v>
      </c>
      <c r="B52" s="285" t="s">
        <v>628</v>
      </c>
      <c r="C52" s="289">
        <v>0</v>
      </c>
      <c r="D52" s="290">
        <v>0</v>
      </c>
      <c r="E52" s="291">
        <f t="shared" si="3"/>
        <v>0</v>
      </c>
    </row>
    <row r="53" spans="1:5" ht="16.5" thickBot="1" x14ac:dyDescent="0.3">
      <c r="A53" s="284">
        <v>7.2</v>
      </c>
      <c r="B53" s="285" t="s">
        <v>629</v>
      </c>
      <c r="C53" s="289">
        <v>0</v>
      </c>
      <c r="D53" s="290">
        <v>0</v>
      </c>
      <c r="E53" s="291">
        <f t="shared" si="3"/>
        <v>0</v>
      </c>
    </row>
    <row r="54" spans="1:5" ht="32.25" thickBot="1" x14ac:dyDescent="0.3">
      <c r="A54" s="284">
        <v>7.3</v>
      </c>
      <c r="B54" s="285" t="s">
        <v>630</v>
      </c>
      <c r="C54" s="289">
        <v>0</v>
      </c>
      <c r="D54" s="290">
        <v>0</v>
      </c>
      <c r="E54" s="291">
        <f t="shared" si="3"/>
        <v>0</v>
      </c>
    </row>
    <row r="55" spans="1:5" ht="29.25" customHeight="1" thickBot="1" x14ac:dyDescent="0.3">
      <c r="A55" s="305">
        <v>8</v>
      </c>
      <c r="B55" s="306" t="s">
        <v>631</v>
      </c>
      <c r="C55" s="307">
        <v>283092853.80000001</v>
      </c>
      <c r="D55" s="308">
        <f>D56+D66+D71</f>
        <v>267414642.40000001</v>
      </c>
      <c r="E55" s="290">
        <f t="shared" ref="E55" si="12">E56+E66+E71</f>
        <v>0</v>
      </c>
    </row>
    <row r="56" spans="1:5" ht="29.25" customHeight="1" thickBot="1" x14ac:dyDescent="0.3">
      <c r="A56" s="284">
        <v>8.1</v>
      </c>
      <c r="B56" s="285" t="s">
        <v>632</v>
      </c>
      <c r="C56" s="289">
        <v>127681216</v>
      </c>
      <c r="D56" s="290">
        <f>SUM(D57:D65)</f>
        <v>127681216</v>
      </c>
      <c r="E56" s="290">
        <f t="shared" ref="E56" si="13">SUM(E57:E65)</f>
        <v>0</v>
      </c>
    </row>
    <row r="57" spans="1:5" ht="29.25" customHeight="1" thickBot="1" x14ac:dyDescent="0.3">
      <c r="A57" s="284" t="s">
        <v>633</v>
      </c>
      <c r="B57" s="285" t="s">
        <v>634</v>
      </c>
      <c r="C57" s="289">
        <v>67749799</v>
      </c>
      <c r="D57" s="290">
        <v>67749799</v>
      </c>
      <c r="E57" s="291">
        <f t="shared" si="3"/>
        <v>0</v>
      </c>
    </row>
    <row r="58" spans="1:5" ht="29.25" customHeight="1" thickBot="1" x14ac:dyDescent="0.3">
      <c r="A58" s="284" t="s">
        <v>635</v>
      </c>
      <c r="B58" s="285" t="s">
        <v>636</v>
      </c>
      <c r="C58" s="289">
        <v>48979354</v>
      </c>
      <c r="D58" s="290">
        <v>48979354</v>
      </c>
      <c r="E58" s="291">
        <f t="shared" si="3"/>
        <v>0</v>
      </c>
    </row>
    <row r="59" spans="1:5" ht="29.25" customHeight="1" thickBot="1" x14ac:dyDescent="0.3">
      <c r="A59" s="284" t="s">
        <v>637</v>
      </c>
      <c r="B59" s="285" t="s">
        <v>638</v>
      </c>
      <c r="C59" s="289">
        <v>0</v>
      </c>
      <c r="D59" s="290">
        <v>0</v>
      </c>
      <c r="E59" s="291">
        <f t="shared" si="3"/>
        <v>0</v>
      </c>
    </row>
    <row r="60" spans="1:5" ht="29.25" customHeight="1" thickBot="1" x14ac:dyDescent="0.3">
      <c r="A60" s="284" t="s">
        <v>639</v>
      </c>
      <c r="B60" s="285" t="s">
        <v>640</v>
      </c>
      <c r="C60" s="289">
        <v>0</v>
      </c>
      <c r="D60" s="290">
        <v>0</v>
      </c>
      <c r="E60" s="291">
        <f t="shared" si="3"/>
        <v>0</v>
      </c>
    </row>
    <row r="61" spans="1:5" ht="29.25" customHeight="1" thickBot="1" x14ac:dyDescent="0.3">
      <c r="A61" s="284" t="s">
        <v>641</v>
      </c>
      <c r="B61" s="285" t="s">
        <v>642</v>
      </c>
      <c r="C61" s="289">
        <v>0</v>
      </c>
      <c r="D61" s="290">
        <v>0</v>
      </c>
      <c r="E61" s="291">
        <f t="shared" si="3"/>
        <v>0</v>
      </c>
    </row>
    <row r="62" spans="1:5" ht="16.5" thickBot="1" x14ac:dyDescent="0.3">
      <c r="A62" s="284" t="s">
        <v>643</v>
      </c>
      <c r="B62" s="285" t="s">
        <v>644</v>
      </c>
      <c r="C62" s="289">
        <v>0</v>
      </c>
      <c r="D62" s="290">
        <v>0</v>
      </c>
      <c r="E62" s="291">
        <f t="shared" si="3"/>
        <v>0</v>
      </c>
    </row>
    <row r="63" spans="1:5" ht="29.25" customHeight="1" thickBot="1" x14ac:dyDescent="0.3">
      <c r="A63" s="284" t="s">
        <v>645</v>
      </c>
      <c r="B63" s="285" t="s">
        <v>646</v>
      </c>
      <c r="C63" s="289">
        <v>7387786</v>
      </c>
      <c r="D63" s="290">
        <v>7387786</v>
      </c>
      <c r="E63" s="291">
        <f t="shared" si="3"/>
        <v>0</v>
      </c>
    </row>
    <row r="64" spans="1:5" ht="29.25" customHeight="1" thickBot="1" x14ac:dyDescent="0.3">
      <c r="A64" s="284" t="s">
        <v>647</v>
      </c>
      <c r="B64" s="285" t="s">
        <v>648</v>
      </c>
      <c r="C64" s="289">
        <v>1224557</v>
      </c>
      <c r="D64" s="290">
        <v>1224557</v>
      </c>
      <c r="E64" s="291">
        <f t="shared" si="3"/>
        <v>0</v>
      </c>
    </row>
    <row r="65" spans="1:5" ht="29.25" customHeight="1" thickBot="1" x14ac:dyDescent="0.3">
      <c r="A65" s="284" t="s">
        <v>649</v>
      </c>
      <c r="B65" s="285" t="s">
        <v>650</v>
      </c>
      <c r="C65" s="289">
        <v>2339720</v>
      </c>
      <c r="D65" s="290">
        <v>2339720</v>
      </c>
      <c r="E65" s="291">
        <f t="shared" si="3"/>
        <v>0</v>
      </c>
    </row>
    <row r="66" spans="1:5" ht="29.25" customHeight="1" thickBot="1" x14ac:dyDescent="0.3">
      <c r="A66" s="284">
        <v>8.1999999999999993</v>
      </c>
      <c r="B66" s="285" t="s">
        <v>651</v>
      </c>
      <c r="C66" s="286">
        <v>139733426.40000001</v>
      </c>
      <c r="D66" s="287">
        <f>D67+D69</f>
        <v>124055215</v>
      </c>
      <c r="E66" s="287">
        <f t="shared" ref="E66" si="14">E67+E69</f>
        <v>0</v>
      </c>
    </row>
    <row r="67" spans="1:5" ht="29.25" customHeight="1" thickBot="1" x14ac:dyDescent="0.3">
      <c r="A67" s="284" t="s">
        <v>652</v>
      </c>
      <c r="B67" s="285" t="s">
        <v>653</v>
      </c>
      <c r="C67" s="289">
        <v>57968935</v>
      </c>
      <c r="D67" s="290">
        <f>D68</f>
        <v>57968935</v>
      </c>
      <c r="E67" s="290">
        <f t="shared" ref="E67" si="15">E68</f>
        <v>0</v>
      </c>
    </row>
    <row r="68" spans="1:5" ht="29.25" customHeight="1" thickBot="1" x14ac:dyDescent="0.3">
      <c r="A68" s="284" t="s">
        <v>654</v>
      </c>
      <c r="B68" s="285" t="s">
        <v>655</v>
      </c>
      <c r="C68" s="289">
        <v>57968935</v>
      </c>
      <c r="D68" s="290">
        <v>57968935</v>
      </c>
      <c r="E68" s="291">
        <f t="shared" si="3"/>
        <v>0</v>
      </c>
    </row>
    <row r="69" spans="1:5" ht="32.25" thickBot="1" x14ac:dyDescent="0.3">
      <c r="A69" s="284" t="s">
        <v>656</v>
      </c>
      <c r="B69" s="285" t="s">
        <v>657</v>
      </c>
      <c r="C69" s="289">
        <v>66086280</v>
      </c>
      <c r="D69" s="290">
        <f>D70</f>
        <v>66086280</v>
      </c>
      <c r="E69" s="290">
        <f t="shared" ref="E69" si="16">E70</f>
        <v>0</v>
      </c>
    </row>
    <row r="70" spans="1:5" ht="32.25" thickBot="1" x14ac:dyDescent="0.3">
      <c r="A70" s="284" t="s">
        <v>658</v>
      </c>
      <c r="B70" s="285" t="s">
        <v>659</v>
      </c>
      <c r="C70" s="289">
        <v>66086280</v>
      </c>
      <c r="D70" s="290">
        <v>66086280</v>
      </c>
      <c r="E70" s="291">
        <f t="shared" si="3"/>
        <v>0</v>
      </c>
    </row>
    <row r="71" spans="1:5" ht="29.25" customHeight="1" thickBot="1" x14ac:dyDescent="0.3">
      <c r="A71" s="284">
        <v>8.3000000000000007</v>
      </c>
      <c r="B71" s="285" t="s">
        <v>660</v>
      </c>
      <c r="C71" s="289">
        <v>15678211.4</v>
      </c>
      <c r="D71" s="290">
        <f>SUM(D72:D73)</f>
        <v>15678211.4</v>
      </c>
      <c r="E71" s="290">
        <f t="shared" ref="E71" si="17">SUM(E72:E73)</f>
        <v>0</v>
      </c>
    </row>
    <row r="72" spans="1:5" ht="29.25" customHeight="1" thickBot="1" x14ac:dyDescent="0.3">
      <c r="A72" s="284" t="s">
        <v>661</v>
      </c>
      <c r="B72" s="285" t="s">
        <v>662</v>
      </c>
      <c r="C72" s="289">
        <v>5278211.4000000004</v>
      </c>
      <c r="D72" s="290">
        <v>5278211.4000000004</v>
      </c>
      <c r="E72" s="291">
        <f t="shared" si="3"/>
        <v>0</v>
      </c>
    </row>
    <row r="73" spans="1:5" ht="29.25" customHeight="1" thickBot="1" x14ac:dyDescent="0.3">
      <c r="A73" s="284" t="s">
        <v>663</v>
      </c>
      <c r="B73" s="285" t="s">
        <v>664</v>
      </c>
      <c r="C73" s="289">
        <v>10400000</v>
      </c>
      <c r="D73" s="290">
        <v>10400000</v>
      </c>
      <c r="E73" s="291">
        <f t="shared" si="3"/>
        <v>0</v>
      </c>
    </row>
    <row r="74" spans="1:5" ht="29.25" customHeight="1" thickBot="1" x14ac:dyDescent="0.3">
      <c r="A74" s="305">
        <v>9</v>
      </c>
      <c r="B74" s="306" t="s">
        <v>665</v>
      </c>
      <c r="C74" s="307">
        <v>0</v>
      </c>
      <c r="D74" s="308">
        <f>SUM(D75:D80)</f>
        <v>0</v>
      </c>
      <c r="E74" s="290">
        <f t="shared" ref="E74" si="18">SUM(E75:E80)</f>
        <v>0</v>
      </c>
    </row>
    <row r="75" spans="1:5" ht="16.5" thickBot="1" x14ac:dyDescent="0.3">
      <c r="A75" s="284">
        <v>9.1</v>
      </c>
      <c r="B75" s="285" t="s">
        <v>666</v>
      </c>
      <c r="C75" s="289">
        <v>0</v>
      </c>
      <c r="D75" s="290">
        <v>0</v>
      </c>
      <c r="E75" s="291">
        <f t="shared" ref="E75:E82" si="19">C75-D75</f>
        <v>0</v>
      </c>
    </row>
    <row r="76" spans="1:5" ht="29.25" customHeight="1" thickBot="1" x14ac:dyDescent="0.3">
      <c r="A76" s="284">
        <v>9.1999999999999993</v>
      </c>
      <c r="B76" s="285" t="s">
        <v>667</v>
      </c>
      <c r="C76" s="289">
        <v>0</v>
      </c>
      <c r="D76" s="290">
        <v>0</v>
      </c>
      <c r="E76" s="291">
        <f t="shared" si="19"/>
        <v>0</v>
      </c>
    </row>
    <row r="77" spans="1:5" ht="29.25" customHeight="1" thickBot="1" x14ac:dyDescent="0.3">
      <c r="A77" s="284">
        <v>9.3000000000000007</v>
      </c>
      <c r="B77" s="285" t="s">
        <v>668</v>
      </c>
      <c r="C77" s="292">
        <v>0</v>
      </c>
      <c r="D77" s="293">
        <v>0</v>
      </c>
      <c r="E77" s="291">
        <f t="shared" si="19"/>
        <v>0</v>
      </c>
    </row>
    <row r="78" spans="1:5" ht="29.25" customHeight="1" thickBot="1" x14ac:dyDescent="0.3">
      <c r="A78" s="284">
        <v>9.4</v>
      </c>
      <c r="B78" s="285" t="s">
        <v>669</v>
      </c>
      <c r="C78" s="292">
        <v>0</v>
      </c>
      <c r="D78" s="293">
        <v>0</v>
      </c>
      <c r="E78" s="291">
        <f t="shared" si="19"/>
        <v>0</v>
      </c>
    </row>
    <row r="79" spans="1:5" ht="29.25" customHeight="1" thickBot="1" x14ac:dyDescent="0.3">
      <c r="A79" s="284">
        <v>9.5</v>
      </c>
      <c r="B79" s="285" t="s">
        <v>670</v>
      </c>
      <c r="C79" s="292">
        <v>0</v>
      </c>
      <c r="D79" s="293">
        <v>0</v>
      </c>
      <c r="E79" s="291">
        <f t="shared" si="19"/>
        <v>0</v>
      </c>
    </row>
    <row r="80" spans="1:5" ht="29.25" customHeight="1" thickBot="1" x14ac:dyDescent="0.3">
      <c r="A80" s="284">
        <v>9.6</v>
      </c>
      <c r="B80" s="285" t="s">
        <v>671</v>
      </c>
      <c r="C80" s="292">
        <v>0</v>
      </c>
      <c r="D80" s="293">
        <v>0</v>
      </c>
      <c r="E80" s="291">
        <f t="shared" si="19"/>
        <v>0</v>
      </c>
    </row>
    <row r="81" spans="1:5" ht="29.25" customHeight="1" thickBot="1" x14ac:dyDescent="0.3">
      <c r="A81" s="305">
        <v>0</v>
      </c>
      <c r="B81" s="306" t="s">
        <v>672</v>
      </c>
      <c r="C81" s="310">
        <v>0</v>
      </c>
      <c r="D81" s="311">
        <f>SUM(D82:D83)</f>
        <v>0</v>
      </c>
      <c r="E81" s="293">
        <f t="shared" ref="E81" si="20">SUM(E82:E83)</f>
        <v>0</v>
      </c>
    </row>
    <row r="82" spans="1:5" ht="29.25" customHeight="1" thickBot="1" x14ac:dyDescent="0.3">
      <c r="A82" s="284">
        <v>0.1</v>
      </c>
      <c r="B82" s="285" t="s">
        <v>673</v>
      </c>
      <c r="C82" s="292">
        <v>0</v>
      </c>
      <c r="D82" s="293">
        <v>0</v>
      </c>
      <c r="E82" s="291">
        <f t="shared" si="19"/>
        <v>0</v>
      </c>
    </row>
    <row r="83" spans="1:5" ht="29.25" customHeight="1" thickBot="1" x14ac:dyDescent="0.3">
      <c r="A83" s="284">
        <v>0.2</v>
      </c>
      <c r="B83" s="285" t="s">
        <v>674</v>
      </c>
      <c r="C83" s="292">
        <v>0</v>
      </c>
      <c r="D83" s="293">
        <v>0</v>
      </c>
      <c r="E83" s="291">
        <f>C83-D83</f>
        <v>0</v>
      </c>
    </row>
    <row r="84" spans="1:5" ht="29.25" customHeight="1" thickBot="1" x14ac:dyDescent="0.3">
      <c r="A84" s="295"/>
      <c r="B84" s="296" t="s">
        <v>675</v>
      </c>
      <c r="C84" s="295"/>
      <c r="D84" s="297">
        <f>D10</f>
        <v>347786100.5</v>
      </c>
      <c r="E84" s="297">
        <f>E10</f>
        <v>0</v>
      </c>
    </row>
    <row r="88" spans="1:5" x14ac:dyDescent="0.25">
      <c r="A88" s="281" t="s">
        <v>1135</v>
      </c>
    </row>
    <row r="89" spans="1:5" x14ac:dyDescent="0.25">
      <c r="A89" s="485" t="s">
        <v>1127</v>
      </c>
      <c r="B89" s="485"/>
      <c r="C89" s="485"/>
      <c r="D89" s="485"/>
    </row>
    <row r="90" spans="1:5" x14ac:dyDescent="0.25">
      <c r="A90" s="483" t="s">
        <v>1128</v>
      </c>
      <c r="B90" s="483"/>
      <c r="C90" s="483"/>
      <c r="D90" s="483"/>
    </row>
    <row r="91" spans="1:5" x14ac:dyDescent="0.25">
      <c r="A91" s="333"/>
      <c r="B91" s="333"/>
      <c r="C91" s="333"/>
      <c r="D91" s="333"/>
    </row>
    <row r="92" spans="1:5" x14ac:dyDescent="0.25">
      <c r="A92" s="483" t="s">
        <v>1129</v>
      </c>
      <c r="B92" s="483"/>
      <c r="C92" s="483"/>
      <c r="D92" s="483"/>
    </row>
    <row r="93" spans="1:5" x14ac:dyDescent="0.25">
      <c r="A93" s="333" t="s">
        <v>1130</v>
      </c>
      <c r="B93" s="335"/>
      <c r="C93" s="336"/>
      <c r="D93" s="336"/>
    </row>
    <row r="94" spans="1:5" x14ac:dyDescent="0.25">
      <c r="A94" s="333" t="s">
        <v>1131</v>
      </c>
      <c r="B94" s="335"/>
      <c r="C94" s="336"/>
      <c r="D94" s="336"/>
    </row>
    <row r="95" spans="1:5" x14ac:dyDescent="0.25">
      <c r="A95" s="333" t="s">
        <v>1132</v>
      </c>
      <c r="B95" s="335"/>
      <c r="C95" s="336"/>
      <c r="D95" s="336"/>
    </row>
    <row r="96" spans="1:5" x14ac:dyDescent="0.25">
      <c r="A96" s="334" t="s">
        <v>1133</v>
      </c>
      <c r="B96" s="335"/>
      <c r="C96" s="336"/>
      <c r="D96" s="336"/>
    </row>
    <row r="97" spans="1:4" x14ac:dyDescent="0.25">
      <c r="A97" s="334"/>
      <c r="B97" s="335"/>
      <c r="C97" s="336"/>
      <c r="D97" s="336"/>
    </row>
    <row r="98" spans="1:4" x14ac:dyDescent="0.25">
      <c r="A98" s="484" t="s">
        <v>1134</v>
      </c>
      <c r="B98" s="484"/>
      <c r="C98" s="484"/>
      <c r="D98" s="484"/>
    </row>
  </sheetData>
  <mergeCells count="7">
    <mergeCell ref="D8:D9"/>
    <mergeCell ref="C8:C9"/>
    <mergeCell ref="A8:B8"/>
    <mergeCell ref="A92:D92"/>
    <mergeCell ref="A98:D98"/>
    <mergeCell ref="A89:D89"/>
    <mergeCell ref="A90:D90"/>
  </mergeCells>
  <pageMargins left="0.70866141732283472" right="0.70866141732283472" top="0.74803149606299213" bottom="0.74803149606299213" header="0.31496062992125984" footer="0.31496062992125984"/>
  <pageSetup scale="69" fitToHeight="0" orientation="portrait" r:id="rId1"/>
  <headerFooter scaleWithDoc="0">
    <oddHeader xml:space="preserve">&amp;L
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0"/>
  <sheetViews>
    <sheetView zoomScale="59" zoomScaleNormal="59" workbookViewId="0">
      <pane xSplit="5" ySplit="9" topLeftCell="F10" activePane="bottomRight" state="frozen"/>
      <selection pane="topRight" activeCell="F1" sqref="F1"/>
      <selection pane="bottomLeft" activeCell="A9" sqref="A9"/>
      <selection pane="bottomRight" activeCell="L20" sqref="L20"/>
    </sheetView>
  </sheetViews>
  <sheetFormatPr baseColWidth="10" defaultRowHeight="15" x14ac:dyDescent="0.25"/>
  <cols>
    <col min="1" max="1" width="5.85546875" customWidth="1"/>
    <col min="2" max="2" width="53.7109375" customWidth="1"/>
    <col min="3" max="3" width="26.5703125" customWidth="1"/>
    <col min="4" max="4" width="18.5703125" customWidth="1"/>
    <col min="5" max="5" width="18.7109375" customWidth="1"/>
    <col min="6" max="6" width="19.5703125" customWidth="1"/>
    <col min="7" max="8" width="18.7109375" customWidth="1"/>
    <col min="9" max="9" width="22.85546875" customWidth="1"/>
    <col min="10" max="10" width="22" customWidth="1"/>
    <col min="11" max="11" width="23.7109375" customWidth="1"/>
    <col min="12" max="12" width="19" customWidth="1"/>
    <col min="13" max="13" width="19.85546875" customWidth="1"/>
  </cols>
  <sheetData>
    <row r="1" spans="1:13" s="281" customFormat="1" ht="15.75" x14ac:dyDescent="0.25">
      <c r="A1" s="498" t="s">
        <v>1193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</row>
    <row r="2" spans="1:13" s="281" customFormat="1" ht="15.75" customHeight="1" x14ac:dyDescent="0.25">
      <c r="A2" s="499" t="s">
        <v>1194</v>
      </c>
      <c r="B2" s="499"/>
      <c r="C2" s="499"/>
      <c r="D2" s="499"/>
      <c r="E2" s="499"/>
      <c r="F2" s="499"/>
      <c r="G2" s="499"/>
      <c r="H2" s="499"/>
      <c r="I2" s="499"/>
      <c r="J2" s="499"/>
      <c r="K2" s="499"/>
      <c r="L2" s="499"/>
      <c r="M2" s="499"/>
    </row>
    <row r="3" spans="1:13" s="281" customFormat="1" ht="15.75" customHeight="1" x14ac:dyDescent="0.25">
      <c r="A3" s="499" t="s">
        <v>1195</v>
      </c>
      <c r="B3" s="499"/>
      <c r="C3" s="499"/>
      <c r="D3" s="499"/>
      <c r="E3" s="499"/>
      <c r="F3" s="499"/>
      <c r="G3" s="499"/>
      <c r="H3" s="499"/>
      <c r="I3" s="499"/>
      <c r="J3" s="499"/>
      <c r="K3" s="499"/>
      <c r="L3" s="499"/>
      <c r="M3" s="499"/>
    </row>
    <row r="4" spans="1:13" s="281" customFormat="1" ht="15.75" customHeight="1" x14ac:dyDescent="0.25">
      <c r="A4" s="499" t="s">
        <v>1196</v>
      </c>
      <c r="B4" s="499"/>
      <c r="C4" s="499"/>
      <c r="D4" s="499"/>
      <c r="E4" s="499"/>
      <c r="F4" s="499"/>
      <c r="G4" s="499"/>
      <c r="H4" s="499"/>
      <c r="I4" s="499"/>
      <c r="J4" s="499"/>
      <c r="K4" s="499"/>
      <c r="L4" s="499"/>
      <c r="M4" s="499"/>
    </row>
    <row r="5" spans="1:13" s="281" customFormat="1" ht="15.75" customHeight="1" x14ac:dyDescent="0.25">
      <c r="A5" s="415"/>
      <c r="B5" s="415"/>
      <c r="C5" s="415"/>
      <c r="D5" s="414"/>
      <c r="E5" s="414"/>
      <c r="F5" s="414"/>
      <c r="G5" s="414"/>
    </row>
    <row r="6" spans="1:13" ht="19.5" thickBot="1" x14ac:dyDescent="0.35">
      <c r="A6" s="535" t="s">
        <v>482</v>
      </c>
      <c r="B6" s="535"/>
      <c r="C6" s="535"/>
      <c r="D6" s="535"/>
      <c r="E6" s="535"/>
      <c r="F6" s="535"/>
      <c r="G6" s="535"/>
      <c r="H6" s="535"/>
      <c r="I6" s="535"/>
      <c r="J6" s="535"/>
      <c r="K6" s="535"/>
      <c r="L6" s="535"/>
      <c r="M6" s="535"/>
    </row>
    <row r="7" spans="1:13" ht="30.75" thickBot="1" x14ac:dyDescent="0.3">
      <c r="A7" s="528" t="s">
        <v>431</v>
      </c>
      <c r="B7" s="530" t="s">
        <v>432</v>
      </c>
      <c r="C7" s="13" t="s">
        <v>433</v>
      </c>
      <c r="D7" s="532" t="s">
        <v>434</v>
      </c>
      <c r="E7" s="533"/>
      <c r="F7" s="533"/>
      <c r="G7" s="533"/>
      <c r="H7" s="534"/>
      <c r="I7" s="532" t="s">
        <v>435</v>
      </c>
      <c r="J7" s="534"/>
      <c r="K7" s="14" t="s">
        <v>436</v>
      </c>
      <c r="L7" s="14" t="s">
        <v>437</v>
      </c>
      <c r="M7" s="15"/>
    </row>
    <row r="8" spans="1:13" ht="90.75" thickBot="1" x14ac:dyDescent="0.3">
      <c r="A8" s="529"/>
      <c r="B8" s="531"/>
      <c r="C8" s="13" t="s">
        <v>438</v>
      </c>
      <c r="D8" s="13" t="s">
        <v>439</v>
      </c>
      <c r="E8" s="16" t="s">
        <v>440</v>
      </c>
      <c r="F8" s="16" t="s">
        <v>441</v>
      </c>
      <c r="G8" s="16" t="s">
        <v>442</v>
      </c>
      <c r="H8" s="13" t="s">
        <v>443</v>
      </c>
      <c r="I8" s="13" t="s">
        <v>444</v>
      </c>
      <c r="J8" s="13" t="s">
        <v>445</v>
      </c>
      <c r="K8" s="16" t="s">
        <v>446</v>
      </c>
      <c r="L8" s="16" t="s">
        <v>447</v>
      </c>
      <c r="M8" s="16" t="s">
        <v>448</v>
      </c>
    </row>
    <row r="9" spans="1:13" ht="15.75" thickBot="1" x14ac:dyDescent="0.3">
      <c r="A9" s="15">
        <v>1</v>
      </c>
      <c r="B9" s="17" t="s">
        <v>449</v>
      </c>
      <c r="C9" s="18"/>
      <c r="D9" s="18">
        <v>2000000</v>
      </c>
      <c r="E9" s="18"/>
      <c r="F9" s="18"/>
      <c r="G9" s="18"/>
      <c r="H9" s="18"/>
      <c r="I9" s="18"/>
      <c r="J9" s="18"/>
      <c r="K9" s="18"/>
      <c r="L9" s="18"/>
      <c r="M9" s="18">
        <f t="shared" ref="M9:M46" si="0">SUM(C9:L9)</f>
        <v>2000000</v>
      </c>
    </row>
    <row r="10" spans="1:13" ht="15.75" thickBot="1" x14ac:dyDescent="0.3">
      <c r="A10" s="15">
        <v>2</v>
      </c>
      <c r="B10" s="17" t="s">
        <v>450</v>
      </c>
      <c r="C10" s="18"/>
      <c r="D10" s="18"/>
      <c r="E10" s="18"/>
      <c r="F10" s="18"/>
      <c r="G10" s="18"/>
      <c r="H10" s="18"/>
      <c r="I10" s="18"/>
      <c r="J10" s="18">
        <v>528000</v>
      </c>
      <c r="K10" s="18"/>
      <c r="L10" s="18"/>
      <c r="M10" s="18">
        <f t="shared" si="0"/>
        <v>528000</v>
      </c>
    </row>
    <row r="11" spans="1:13" ht="15.75" thickBot="1" x14ac:dyDescent="0.3">
      <c r="A11" s="15">
        <v>3</v>
      </c>
      <c r="B11" s="17" t="s">
        <v>451</v>
      </c>
      <c r="C11" s="18"/>
      <c r="D11" s="18"/>
      <c r="E11" s="18"/>
      <c r="F11" s="18"/>
      <c r="G11" s="18"/>
      <c r="H11" s="18"/>
      <c r="I11" s="18"/>
      <c r="J11" s="18"/>
      <c r="K11" s="18">
        <v>1734366</v>
      </c>
      <c r="L11" s="18"/>
      <c r="M11" s="18">
        <f t="shared" si="0"/>
        <v>1734366</v>
      </c>
    </row>
    <row r="12" spans="1:13" ht="15.75" thickBot="1" x14ac:dyDescent="0.3">
      <c r="A12" s="15">
        <v>4</v>
      </c>
      <c r="B12" s="17" t="s">
        <v>452</v>
      </c>
      <c r="C12" s="18"/>
      <c r="D12" s="18"/>
      <c r="E12" s="18"/>
      <c r="F12" s="18"/>
      <c r="G12" s="18"/>
      <c r="H12" s="18"/>
      <c r="I12" s="18">
        <v>114000</v>
      </c>
      <c r="J12" s="18"/>
      <c r="K12" s="18"/>
      <c r="L12" s="18"/>
      <c r="M12" s="18">
        <f t="shared" si="0"/>
        <v>114000</v>
      </c>
    </row>
    <row r="13" spans="1:13" ht="15.75" thickBot="1" x14ac:dyDescent="0.3">
      <c r="A13" s="15">
        <v>5</v>
      </c>
      <c r="B13" s="17" t="s">
        <v>453</v>
      </c>
      <c r="C13" s="18"/>
      <c r="D13" s="18">
        <v>50000</v>
      </c>
      <c r="E13" s="18"/>
      <c r="F13" s="18"/>
      <c r="G13" s="18"/>
      <c r="H13" s="18"/>
      <c r="I13" s="18"/>
      <c r="J13" s="18"/>
      <c r="K13" s="18"/>
      <c r="L13" s="18"/>
      <c r="M13" s="18">
        <f t="shared" si="0"/>
        <v>50000</v>
      </c>
    </row>
    <row r="14" spans="1:13" ht="15.75" thickBot="1" x14ac:dyDescent="0.3">
      <c r="A14" s="15">
        <v>6</v>
      </c>
      <c r="B14" s="17" t="s">
        <v>454</v>
      </c>
      <c r="C14" s="18"/>
      <c r="D14" s="18">
        <v>2100000</v>
      </c>
      <c r="E14" s="18"/>
      <c r="F14" s="18"/>
      <c r="G14" s="18"/>
      <c r="H14" s="18"/>
      <c r="I14" s="18"/>
      <c r="J14" s="18"/>
      <c r="K14" s="18"/>
      <c r="L14" s="18"/>
      <c r="M14" s="18">
        <f t="shared" si="0"/>
        <v>2100000</v>
      </c>
    </row>
    <row r="15" spans="1:13" ht="15.75" thickBot="1" x14ac:dyDescent="0.3">
      <c r="A15" s="15">
        <v>7</v>
      </c>
      <c r="B15" s="17" t="s">
        <v>455</v>
      </c>
      <c r="C15" s="18"/>
      <c r="D15" s="18">
        <v>5215000</v>
      </c>
      <c r="E15" s="18"/>
      <c r="F15" s="18"/>
      <c r="G15" s="18"/>
      <c r="H15" s="18"/>
      <c r="I15" s="18"/>
      <c r="J15" s="18"/>
      <c r="K15" s="18"/>
      <c r="L15" s="18"/>
      <c r="M15" s="18">
        <f t="shared" si="0"/>
        <v>5215000</v>
      </c>
    </row>
    <row r="16" spans="1:13" ht="15.75" thickBot="1" x14ac:dyDescent="0.3">
      <c r="A16" s="15">
        <v>8</v>
      </c>
      <c r="B16" s="17" t="s">
        <v>551</v>
      </c>
      <c r="C16" s="18">
        <v>1423036.96</v>
      </c>
      <c r="D16" s="18"/>
      <c r="E16" s="18"/>
      <c r="F16" s="18"/>
      <c r="G16" s="18"/>
      <c r="H16" s="18"/>
      <c r="I16" s="18">
        <v>71860008.170000002</v>
      </c>
      <c r="J16" s="18"/>
      <c r="K16" s="18"/>
      <c r="L16" s="18"/>
      <c r="M16" s="18">
        <f t="shared" si="0"/>
        <v>73283045.129999995</v>
      </c>
    </row>
    <row r="17" spans="1:13" s="69" customFormat="1" ht="15.75" thickBot="1" x14ac:dyDescent="0.3">
      <c r="A17" s="67">
        <v>9</v>
      </c>
      <c r="B17" s="17" t="s">
        <v>456</v>
      </c>
      <c r="C17" s="68"/>
      <c r="D17" s="68"/>
      <c r="E17" s="68"/>
      <c r="F17" s="68"/>
      <c r="G17" s="68"/>
      <c r="H17" s="68">
        <v>82761215.569999993</v>
      </c>
      <c r="I17" s="68"/>
      <c r="J17" s="68"/>
      <c r="K17" s="68"/>
      <c r="L17" s="68">
        <v>5263989.03</v>
      </c>
      <c r="M17" s="68">
        <f t="shared" si="0"/>
        <v>88025204.599999994</v>
      </c>
    </row>
    <row r="18" spans="1:13" ht="15.75" thickBot="1" x14ac:dyDescent="0.3">
      <c r="A18" s="15">
        <v>10</v>
      </c>
      <c r="B18" s="17" t="s">
        <v>457</v>
      </c>
      <c r="C18" s="18"/>
      <c r="D18" s="18"/>
      <c r="E18" s="18">
        <v>50000</v>
      </c>
      <c r="F18" s="18"/>
      <c r="G18" s="18"/>
      <c r="H18" s="18"/>
      <c r="I18" s="18"/>
      <c r="J18" s="18"/>
      <c r="K18" s="18"/>
      <c r="L18" s="18"/>
      <c r="M18" s="18">
        <f t="shared" si="0"/>
        <v>50000</v>
      </c>
    </row>
    <row r="19" spans="1:13" ht="30.75" thickBot="1" x14ac:dyDescent="0.3">
      <c r="A19" s="15">
        <v>11</v>
      </c>
      <c r="B19" s="17" t="s">
        <v>552</v>
      </c>
      <c r="C19" s="18"/>
      <c r="D19" s="18"/>
      <c r="E19" s="18">
        <v>200000</v>
      </c>
      <c r="F19" s="18"/>
      <c r="G19" s="18"/>
      <c r="H19" s="18"/>
      <c r="I19" s="18"/>
      <c r="J19" s="18"/>
      <c r="K19" s="18"/>
      <c r="L19" s="18"/>
      <c r="M19" s="18">
        <f t="shared" si="0"/>
        <v>200000</v>
      </c>
    </row>
    <row r="20" spans="1:13" s="69" customFormat="1" ht="45.75" thickBot="1" x14ac:dyDescent="0.3">
      <c r="A20" s="67">
        <v>12</v>
      </c>
      <c r="B20" s="17" t="s">
        <v>463</v>
      </c>
      <c r="C20" s="68"/>
      <c r="D20" s="68"/>
      <c r="E20" s="68"/>
      <c r="F20" s="68">
        <v>10802071.119999999</v>
      </c>
      <c r="G20" s="68"/>
      <c r="H20" s="68"/>
      <c r="I20" s="68"/>
      <c r="J20" s="68"/>
      <c r="K20" s="68"/>
      <c r="L20" s="68"/>
      <c r="M20" s="68">
        <f>SUM(C20:L20)</f>
        <v>10802071.119999999</v>
      </c>
    </row>
    <row r="21" spans="1:13" ht="15.75" thickBot="1" x14ac:dyDescent="0.3">
      <c r="A21" s="15">
        <v>13</v>
      </c>
      <c r="B21" s="17" t="s">
        <v>458</v>
      </c>
      <c r="C21" s="18">
        <v>1000000</v>
      </c>
      <c r="D21" s="18">
        <v>2468151</v>
      </c>
      <c r="E21" s="18"/>
      <c r="F21" s="18"/>
      <c r="G21" s="18"/>
      <c r="H21" s="18"/>
      <c r="I21" s="18"/>
      <c r="J21" s="18"/>
      <c r="K21" s="18"/>
      <c r="L21" s="18"/>
      <c r="M21" s="18">
        <f t="shared" si="0"/>
        <v>3468151</v>
      </c>
    </row>
    <row r="22" spans="1:13" ht="15.75" thickBot="1" x14ac:dyDescent="0.3">
      <c r="A22" s="15">
        <v>14</v>
      </c>
      <c r="B22" s="17" t="s">
        <v>459</v>
      </c>
      <c r="C22" s="18"/>
      <c r="D22" s="18">
        <v>862705.32</v>
      </c>
      <c r="E22" s="18"/>
      <c r="F22" s="18"/>
      <c r="G22" s="18"/>
      <c r="H22" s="18"/>
      <c r="I22" s="18"/>
      <c r="J22" s="18"/>
      <c r="K22" s="18"/>
      <c r="L22" s="18"/>
      <c r="M22" s="18">
        <f t="shared" si="0"/>
        <v>862705.32</v>
      </c>
    </row>
    <row r="23" spans="1:13" ht="30.75" thickBot="1" x14ac:dyDescent="0.3">
      <c r="A23" s="15">
        <v>15</v>
      </c>
      <c r="B23" s="17" t="s">
        <v>460</v>
      </c>
      <c r="C23" s="18"/>
      <c r="D23" s="18"/>
      <c r="E23" s="18"/>
      <c r="F23" s="18"/>
      <c r="G23" s="18">
        <v>773900</v>
      </c>
      <c r="H23" s="18"/>
      <c r="I23" s="18"/>
      <c r="J23" s="18"/>
      <c r="K23" s="18"/>
      <c r="L23" s="18"/>
      <c r="M23" s="18">
        <f t="shared" si="0"/>
        <v>773900</v>
      </c>
    </row>
    <row r="24" spans="1:13" s="69" customFormat="1" ht="15.75" thickBot="1" x14ac:dyDescent="0.3">
      <c r="A24" s="67">
        <v>16</v>
      </c>
      <c r="B24" s="17" t="s">
        <v>553</v>
      </c>
      <c r="C24" s="68"/>
      <c r="D24" s="68"/>
      <c r="E24" s="68"/>
      <c r="F24" s="68"/>
      <c r="G24" s="68"/>
      <c r="H24" s="68">
        <v>210000</v>
      </c>
      <c r="I24" s="68"/>
      <c r="J24" s="68"/>
      <c r="K24" s="68"/>
      <c r="L24" s="68"/>
      <c r="M24" s="68">
        <f t="shared" si="0"/>
        <v>210000</v>
      </c>
    </row>
    <row r="25" spans="1:13" ht="24" customHeight="1" thickBot="1" x14ac:dyDescent="0.3">
      <c r="A25" s="15">
        <v>17</v>
      </c>
      <c r="B25" s="17" t="s">
        <v>461</v>
      </c>
      <c r="C25" s="18"/>
      <c r="D25" s="18"/>
      <c r="E25" s="18"/>
      <c r="F25" s="18"/>
      <c r="G25" s="18"/>
      <c r="H25" s="18">
        <v>1400000</v>
      </c>
      <c r="I25" s="18"/>
      <c r="J25" s="18"/>
      <c r="K25" s="18"/>
      <c r="L25" s="18"/>
      <c r="M25" s="18">
        <f t="shared" si="0"/>
        <v>1400000</v>
      </c>
    </row>
    <row r="26" spans="1:13" ht="15.75" thickBot="1" x14ac:dyDescent="0.3">
      <c r="A26" s="15">
        <v>18</v>
      </c>
      <c r="B26" s="17" t="s">
        <v>554</v>
      </c>
      <c r="C26" s="18"/>
      <c r="D26" s="18"/>
      <c r="E26" s="18"/>
      <c r="F26" s="18">
        <v>700000</v>
      </c>
      <c r="G26" s="18"/>
      <c r="H26" s="18"/>
      <c r="I26" s="18"/>
      <c r="J26" s="18"/>
      <c r="K26" s="18"/>
      <c r="L26" s="18"/>
      <c r="M26" s="18">
        <f t="shared" si="0"/>
        <v>700000</v>
      </c>
    </row>
    <row r="27" spans="1:13" ht="15.75" thickBot="1" x14ac:dyDescent="0.3">
      <c r="A27" s="15">
        <v>19</v>
      </c>
      <c r="B27" s="17" t="s">
        <v>462</v>
      </c>
      <c r="C27" s="18"/>
      <c r="D27" s="18"/>
      <c r="E27" s="18"/>
      <c r="F27" s="18"/>
      <c r="G27" s="18"/>
      <c r="H27" s="18">
        <v>50000</v>
      </c>
      <c r="I27" s="18"/>
      <c r="J27" s="18"/>
      <c r="K27" s="18"/>
      <c r="L27" s="18"/>
      <c r="M27" s="18">
        <f t="shared" si="0"/>
        <v>50000</v>
      </c>
    </row>
    <row r="28" spans="1:13" ht="15.75" thickBot="1" x14ac:dyDescent="0.3">
      <c r="A28" s="15">
        <v>20</v>
      </c>
      <c r="B28" s="17" t="s">
        <v>465</v>
      </c>
      <c r="C28" s="18">
        <v>84673614.879999995</v>
      </c>
      <c r="D28" s="18">
        <v>305000</v>
      </c>
      <c r="E28" s="18"/>
      <c r="F28" s="18"/>
      <c r="G28" s="18"/>
      <c r="H28" s="18"/>
      <c r="I28" s="18"/>
      <c r="J28" s="18"/>
      <c r="K28" s="18"/>
      <c r="L28" s="18"/>
      <c r="M28" s="18">
        <f>SUM(C28:L28)</f>
        <v>84978614.879999995</v>
      </c>
    </row>
    <row r="29" spans="1:13" ht="15.75" thickBot="1" x14ac:dyDescent="0.3">
      <c r="A29" s="15">
        <v>21</v>
      </c>
      <c r="B29" s="17" t="s">
        <v>464</v>
      </c>
      <c r="C29" s="18"/>
      <c r="D29" s="18">
        <v>250000</v>
      </c>
      <c r="E29" s="18"/>
      <c r="F29" s="18"/>
      <c r="G29" s="18"/>
      <c r="H29" s="18"/>
      <c r="I29" s="18"/>
      <c r="J29" s="18"/>
      <c r="K29" s="18"/>
      <c r="L29" s="18"/>
      <c r="M29" s="18">
        <f t="shared" si="0"/>
        <v>250000</v>
      </c>
    </row>
    <row r="30" spans="1:13" ht="15.75" thickBot="1" x14ac:dyDescent="0.3">
      <c r="A30" s="15">
        <v>22</v>
      </c>
      <c r="B30" s="17" t="s">
        <v>466</v>
      </c>
      <c r="C30" s="18"/>
      <c r="D30" s="18">
        <v>70000</v>
      </c>
      <c r="E30" s="18"/>
      <c r="F30" s="18"/>
      <c r="G30" s="18"/>
      <c r="H30" s="18"/>
      <c r="I30" s="18"/>
      <c r="J30" s="18"/>
      <c r="K30" s="18"/>
      <c r="L30" s="18"/>
      <c r="M30" s="18">
        <f t="shared" si="0"/>
        <v>70000</v>
      </c>
    </row>
    <row r="31" spans="1:13" ht="15.75" thickBot="1" x14ac:dyDescent="0.3">
      <c r="A31" s="15">
        <v>23</v>
      </c>
      <c r="B31" s="17" t="s">
        <v>555</v>
      </c>
      <c r="C31" s="18">
        <v>25958563.16</v>
      </c>
      <c r="D31" s="18">
        <v>470000</v>
      </c>
      <c r="E31" s="18"/>
      <c r="F31" s="18"/>
      <c r="G31" s="18"/>
      <c r="H31" s="18"/>
      <c r="I31" s="18"/>
      <c r="J31" s="18"/>
      <c r="K31" s="18"/>
      <c r="L31" s="18"/>
      <c r="M31" s="18">
        <f t="shared" si="0"/>
        <v>26428563.16</v>
      </c>
    </row>
    <row r="32" spans="1:13" ht="15.75" thickBot="1" x14ac:dyDescent="0.3">
      <c r="A32" s="15">
        <v>24</v>
      </c>
      <c r="B32" s="17" t="s">
        <v>467</v>
      </c>
      <c r="C32" s="18"/>
      <c r="D32" s="18">
        <v>260000</v>
      </c>
      <c r="E32" s="18"/>
      <c r="F32" s="18"/>
      <c r="G32" s="18"/>
      <c r="H32" s="18"/>
      <c r="I32" s="18"/>
      <c r="J32" s="18"/>
      <c r="K32" s="18"/>
      <c r="L32" s="18"/>
      <c r="M32" s="18">
        <f t="shared" si="0"/>
        <v>260000</v>
      </c>
    </row>
    <row r="33" spans="1:13" ht="15.75" thickBot="1" x14ac:dyDescent="0.3">
      <c r="A33" s="15">
        <v>25</v>
      </c>
      <c r="B33" s="17" t="s">
        <v>468</v>
      </c>
      <c r="C33" s="18"/>
      <c r="D33" s="18">
        <v>150000</v>
      </c>
      <c r="E33" s="18"/>
      <c r="F33" s="18"/>
      <c r="G33" s="18"/>
      <c r="H33" s="18"/>
      <c r="I33" s="18"/>
      <c r="J33" s="18"/>
      <c r="K33" s="18"/>
      <c r="L33" s="18"/>
      <c r="M33" s="18">
        <f t="shared" si="0"/>
        <v>150000</v>
      </c>
    </row>
    <row r="34" spans="1:13" ht="15.75" thickBot="1" x14ac:dyDescent="0.3">
      <c r="A34" s="15">
        <v>26</v>
      </c>
      <c r="B34" s="17" t="s">
        <v>469</v>
      </c>
      <c r="C34" s="18"/>
      <c r="D34" s="18">
        <v>715100</v>
      </c>
      <c r="E34" s="18"/>
      <c r="F34" s="18"/>
      <c r="G34" s="18"/>
      <c r="H34" s="18"/>
      <c r="I34" s="18"/>
      <c r="J34" s="18"/>
      <c r="K34" s="18"/>
      <c r="L34" s="18"/>
      <c r="M34" s="18">
        <f t="shared" si="0"/>
        <v>715100</v>
      </c>
    </row>
    <row r="35" spans="1:13" ht="15.75" thickBot="1" x14ac:dyDescent="0.3">
      <c r="A35" s="15">
        <v>27</v>
      </c>
      <c r="B35" s="17" t="s">
        <v>470</v>
      </c>
      <c r="C35" s="18"/>
      <c r="D35" s="18">
        <v>475000</v>
      </c>
      <c r="E35" s="18"/>
      <c r="F35" s="18"/>
      <c r="G35" s="18"/>
      <c r="H35" s="18"/>
      <c r="I35" s="18"/>
      <c r="J35" s="18"/>
      <c r="K35" s="18"/>
      <c r="L35" s="18"/>
      <c r="M35" s="18">
        <f t="shared" si="0"/>
        <v>475000</v>
      </c>
    </row>
    <row r="36" spans="1:13" ht="15.75" thickBot="1" x14ac:dyDescent="0.3">
      <c r="A36" s="15">
        <v>28</v>
      </c>
      <c r="B36" s="17" t="s">
        <v>471</v>
      </c>
      <c r="C36" s="18"/>
      <c r="D36" s="18">
        <v>800000</v>
      </c>
      <c r="E36" s="18"/>
      <c r="F36" s="18"/>
      <c r="G36" s="18"/>
      <c r="H36" s="18"/>
      <c r="I36" s="18"/>
      <c r="J36" s="18"/>
      <c r="K36" s="18"/>
      <c r="L36" s="18"/>
      <c r="M36" s="18">
        <f t="shared" si="0"/>
        <v>800000</v>
      </c>
    </row>
    <row r="37" spans="1:13" ht="30.75" thickBot="1" x14ac:dyDescent="0.3">
      <c r="A37" s="15">
        <v>29</v>
      </c>
      <c r="B37" s="17" t="s">
        <v>472</v>
      </c>
      <c r="C37" s="18"/>
      <c r="D37" s="18">
        <v>65000</v>
      </c>
      <c r="E37" s="18"/>
      <c r="F37" s="18"/>
      <c r="G37" s="18"/>
      <c r="H37" s="18"/>
      <c r="I37" s="18"/>
      <c r="J37" s="18"/>
      <c r="K37" s="18"/>
      <c r="L37" s="18"/>
      <c r="M37" s="18">
        <f t="shared" si="0"/>
        <v>65000</v>
      </c>
    </row>
    <row r="38" spans="1:13" ht="15.75" thickBot="1" x14ac:dyDescent="0.3">
      <c r="A38" s="15">
        <v>30</v>
      </c>
      <c r="B38" s="17" t="s">
        <v>473</v>
      </c>
      <c r="C38" s="18">
        <v>20400000</v>
      </c>
      <c r="D38" s="18">
        <v>4147145.03</v>
      </c>
      <c r="E38" s="18"/>
      <c r="F38" s="18"/>
      <c r="G38" s="18"/>
      <c r="H38" s="18"/>
      <c r="I38" s="18"/>
      <c r="J38" s="18"/>
      <c r="K38" s="18"/>
      <c r="L38" s="18"/>
      <c r="M38" s="18">
        <f t="shared" si="0"/>
        <v>24547145.030000001</v>
      </c>
    </row>
    <row r="39" spans="1:13" ht="30.75" thickBot="1" x14ac:dyDescent="0.3">
      <c r="A39" s="15">
        <v>31</v>
      </c>
      <c r="B39" s="17" t="s">
        <v>474</v>
      </c>
      <c r="C39" s="18"/>
      <c r="D39" s="18">
        <v>780446.9</v>
      </c>
      <c r="E39" s="18"/>
      <c r="F39" s="18"/>
      <c r="G39" s="18"/>
      <c r="H39" s="18"/>
      <c r="I39" s="18"/>
      <c r="J39" s="18"/>
      <c r="K39" s="18"/>
      <c r="L39" s="18"/>
      <c r="M39" s="18">
        <f t="shared" si="0"/>
        <v>780446.9</v>
      </c>
    </row>
    <row r="40" spans="1:13" ht="15.75" thickBot="1" x14ac:dyDescent="0.3">
      <c r="A40" s="15">
        <v>32</v>
      </c>
      <c r="B40" s="17" t="s">
        <v>475</v>
      </c>
      <c r="C40" s="18"/>
      <c r="D40" s="18">
        <v>1500000</v>
      </c>
      <c r="E40" s="18"/>
      <c r="F40" s="18"/>
      <c r="G40" s="18"/>
      <c r="H40" s="18"/>
      <c r="I40" s="18"/>
      <c r="J40" s="18"/>
      <c r="K40" s="18"/>
      <c r="L40" s="18"/>
      <c r="M40" s="18">
        <f t="shared" si="0"/>
        <v>1500000</v>
      </c>
    </row>
    <row r="41" spans="1:13" ht="15.75" thickBot="1" x14ac:dyDescent="0.3">
      <c r="A41" s="15">
        <v>33</v>
      </c>
      <c r="B41" s="17" t="s">
        <v>476</v>
      </c>
      <c r="C41" s="18"/>
      <c r="D41" s="18">
        <v>853000</v>
      </c>
      <c r="E41" s="18"/>
      <c r="F41" s="18"/>
      <c r="G41" s="18"/>
      <c r="H41" s="18"/>
      <c r="I41" s="18"/>
      <c r="J41" s="18"/>
      <c r="K41" s="18"/>
      <c r="L41" s="18"/>
      <c r="M41" s="18">
        <f t="shared" si="0"/>
        <v>853000</v>
      </c>
    </row>
    <row r="42" spans="1:13" ht="15.75" thickBot="1" x14ac:dyDescent="0.3">
      <c r="A42" s="15">
        <v>34</v>
      </c>
      <c r="B42" s="17" t="s">
        <v>477</v>
      </c>
      <c r="C42" s="18">
        <v>5278211.4000000004</v>
      </c>
      <c r="D42" s="18"/>
      <c r="E42" s="18"/>
      <c r="F42" s="18"/>
      <c r="G42" s="18"/>
      <c r="H42" s="18"/>
      <c r="I42" s="18"/>
      <c r="J42" s="18"/>
      <c r="K42" s="18"/>
      <c r="L42" s="18"/>
      <c r="M42" s="18">
        <f t="shared" si="0"/>
        <v>5278211.4000000004</v>
      </c>
    </row>
    <row r="43" spans="1:13" ht="15.75" thickBot="1" x14ac:dyDescent="0.3">
      <c r="A43" s="15">
        <v>35</v>
      </c>
      <c r="B43" s="17" t="s">
        <v>478</v>
      </c>
      <c r="C43" s="18">
        <v>1000000</v>
      </c>
      <c r="D43" s="18"/>
      <c r="E43" s="18"/>
      <c r="F43" s="18"/>
      <c r="G43" s="18"/>
      <c r="H43" s="18">
        <v>6322499.96</v>
      </c>
      <c r="I43" s="18"/>
      <c r="J43" s="18"/>
      <c r="K43" s="18"/>
      <c r="L43" s="18"/>
      <c r="M43" s="18">
        <f t="shared" si="0"/>
        <v>7322499.96</v>
      </c>
    </row>
    <row r="44" spans="1:13" ht="15.75" thickBot="1" x14ac:dyDescent="0.3">
      <c r="A44" s="15">
        <v>36</v>
      </c>
      <c r="B44" s="17" t="s">
        <v>479</v>
      </c>
      <c r="C44" s="18"/>
      <c r="D44" s="18"/>
      <c r="E44" s="18"/>
      <c r="F44" s="18"/>
      <c r="G44" s="18"/>
      <c r="H44" s="18">
        <v>192000</v>
      </c>
      <c r="I44" s="18"/>
      <c r="J44" s="18"/>
      <c r="K44" s="18"/>
      <c r="L44" s="18"/>
      <c r="M44" s="18">
        <f t="shared" si="0"/>
        <v>192000</v>
      </c>
    </row>
    <row r="45" spans="1:13" ht="15.75" thickBot="1" x14ac:dyDescent="0.3">
      <c r="A45" s="15">
        <v>37</v>
      </c>
      <c r="B45" s="17" t="s">
        <v>480</v>
      </c>
      <c r="C45" s="18"/>
      <c r="D45" s="18"/>
      <c r="E45" s="18"/>
      <c r="F45" s="18"/>
      <c r="G45" s="18"/>
      <c r="H45" s="18">
        <v>84500</v>
      </c>
      <c r="I45" s="18"/>
      <c r="J45" s="18"/>
      <c r="K45" s="18"/>
      <c r="L45" s="18"/>
      <c r="M45" s="18">
        <f t="shared" si="0"/>
        <v>84500</v>
      </c>
    </row>
    <row r="46" spans="1:13" ht="30.75" thickBot="1" x14ac:dyDescent="0.3">
      <c r="A46" s="15">
        <v>38</v>
      </c>
      <c r="B46" s="17" t="s">
        <v>481</v>
      </c>
      <c r="C46" s="18"/>
      <c r="D46" s="18"/>
      <c r="E46" s="18"/>
      <c r="F46" s="18"/>
      <c r="G46" s="18"/>
      <c r="H46" s="18">
        <v>1469576</v>
      </c>
      <c r="I46" s="18"/>
      <c r="J46" s="18"/>
      <c r="K46" s="18"/>
      <c r="L46" s="18"/>
      <c r="M46" s="18">
        <f t="shared" si="0"/>
        <v>1469576</v>
      </c>
    </row>
    <row r="47" spans="1:13" s="89" customFormat="1" ht="15.75" thickBot="1" x14ac:dyDescent="0.3">
      <c r="A47" s="85"/>
      <c r="B47" s="86" t="s">
        <v>276</v>
      </c>
      <c r="C47" s="87">
        <f t="shared" ref="C47:M47" si="1">SUM(C9:C46)</f>
        <v>139733426.39999998</v>
      </c>
      <c r="D47" s="87">
        <f t="shared" si="1"/>
        <v>23536548.25</v>
      </c>
      <c r="E47" s="87">
        <f t="shared" si="1"/>
        <v>250000</v>
      </c>
      <c r="F47" s="87">
        <f t="shared" si="1"/>
        <v>11502071.119999999</v>
      </c>
      <c r="G47" s="87">
        <f t="shared" si="1"/>
        <v>773900</v>
      </c>
      <c r="H47" s="87">
        <f t="shared" si="1"/>
        <v>92489791.529999986</v>
      </c>
      <c r="I47" s="87">
        <f t="shared" si="1"/>
        <v>71974008.170000002</v>
      </c>
      <c r="J47" s="87">
        <f t="shared" si="1"/>
        <v>528000</v>
      </c>
      <c r="K47" s="87">
        <f t="shared" si="1"/>
        <v>1734366</v>
      </c>
      <c r="L47" s="87">
        <f t="shared" si="1"/>
        <v>5263989.03</v>
      </c>
      <c r="M47" s="88">
        <f t="shared" si="1"/>
        <v>347786100.49999994</v>
      </c>
    </row>
    <row r="49" spans="2:13" x14ac:dyDescent="0.25">
      <c r="B49" s="19"/>
    </row>
    <row r="50" spans="2:13" x14ac:dyDescent="0.25">
      <c r="M50" s="6"/>
    </row>
  </sheetData>
  <mergeCells count="9">
    <mergeCell ref="A7:A8"/>
    <mergeCell ref="B7:B8"/>
    <mergeCell ref="D7:H7"/>
    <mergeCell ref="I7:J7"/>
    <mergeCell ref="A1:M1"/>
    <mergeCell ref="A2:M2"/>
    <mergeCell ref="A3:M3"/>
    <mergeCell ref="A4:M4"/>
    <mergeCell ref="A6:M6"/>
  </mergeCells>
  <pageMargins left="0.70866141732283472" right="0.70866141732283472" top="0.74803149606299213" bottom="0.74803149606299213" header="0.31496062992125984" footer="0.31496062992125984"/>
  <pageSetup scale="42" fitToHeight="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530"/>
  <sheetViews>
    <sheetView topLeftCell="A7" workbookViewId="0">
      <selection activeCell="E23" sqref="E23"/>
    </sheetView>
  </sheetViews>
  <sheetFormatPr baseColWidth="10" defaultRowHeight="15" x14ac:dyDescent="0.25"/>
  <cols>
    <col min="1" max="1" width="82.140625" style="1" customWidth="1"/>
    <col min="2" max="2" width="25.28515625" style="23" customWidth="1"/>
    <col min="3" max="129" width="11.42578125" style="69"/>
    <col min="130" max="16384" width="11.42578125" style="1"/>
  </cols>
  <sheetData>
    <row r="1" spans="1:129" s="281" customFormat="1" ht="15.75" x14ac:dyDescent="0.25">
      <c r="A1" s="498" t="s">
        <v>1193</v>
      </c>
      <c r="B1" s="498"/>
      <c r="C1" s="413"/>
      <c r="D1" s="413"/>
      <c r="E1" s="413"/>
      <c r="F1" s="413"/>
      <c r="G1" s="413"/>
    </row>
    <row r="2" spans="1:129" s="281" customFormat="1" ht="15.75" customHeight="1" x14ac:dyDescent="0.25">
      <c r="A2" s="499" t="s">
        <v>1194</v>
      </c>
      <c r="B2" s="499"/>
      <c r="C2" s="414"/>
      <c r="D2" s="414"/>
      <c r="E2" s="414"/>
      <c r="F2" s="414"/>
      <c r="G2" s="414"/>
    </row>
    <row r="3" spans="1:129" s="281" customFormat="1" ht="15.75" customHeight="1" x14ac:dyDescent="0.25">
      <c r="A3" s="498" t="s">
        <v>1195</v>
      </c>
      <c r="B3" s="498"/>
      <c r="C3" s="414"/>
      <c r="D3" s="414"/>
      <c r="E3" s="414"/>
      <c r="F3" s="414"/>
      <c r="G3" s="414"/>
    </row>
    <row r="4" spans="1:129" s="281" customFormat="1" ht="15.75" customHeight="1" x14ac:dyDescent="0.25">
      <c r="A4" s="499" t="s">
        <v>1196</v>
      </c>
      <c r="B4" s="499"/>
      <c r="C4" s="414"/>
      <c r="D4" s="414"/>
      <c r="E4" s="414"/>
      <c r="F4" s="414"/>
      <c r="G4" s="414"/>
    </row>
    <row r="5" spans="1:129" s="281" customFormat="1" ht="15.75" customHeight="1" thickBot="1" x14ac:dyDescent="0.3">
      <c r="A5" s="415"/>
      <c r="B5" s="415"/>
      <c r="C5" s="415"/>
      <c r="D5" s="414"/>
      <c r="E5" s="414"/>
      <c r="F5" s="414"/>
      <c r="G5" s="414"/>
    </row>
    <row r="6" spans="1:129" ht="18.75" x14ac:dyDescent="0.3">
      <c r="A6" s="515" t="s">
        <v>280</v>
      </c>
      <c r="B6" s="516"/>
    </row>
    <row r="7" spans="1:129" x14ac:dyDescent="0.25">
      <c r="A7" s="536" t="s">
        <v>284</v>
      </c>
      <c r="B7" s="537"/>
    </row>
    <row r="8" spans="1:129" ht="15.75" thickBot="1" x14ac:dyDescent="0.3">
      <c r="A8" s="538" t="s">
        <v>483</v>
      </c>
      <c r="B8" s="539"/>
    </row>
    <row r="10" spans="1:129" ht="31.5" customHeight="1" x14ac:dyDescent="0.25">
      <c r="A10" s="540" t="s">
        <v>490</v>
      </c>
      <c r="B10" s="541"/>
    </row>
    <row r="11" spans="1:129" s="20" customFormat="1" x14ac:dyDescent="0.25">
      <c r="A11" s="370" t="s">
        <v>484</v>
      </c>
      <c r="B11" s="371">
        <v>80371458.099999994</v>
      </c>
      <c r="C11" s="425"/>
      <c r="D11" s="425"/>
      <c r="E11" s="425"/>
      <c r="F11" s="425"/>
      <c r="G11" s="425"/>
      <c r="H11" s="425"/>
      <c r="I11" s="425"/>
      <c r="J11" s="425"/>
      <c r="K11" s="425"/>
      <c r="L11" s="425"/>
      <c r="M11" s="425"/>
      <c r="N11" s="425"/>
      <c r="O11" s="425"/>
      <c r="P11" s="425"/>
      <c r="Q11" s="425"/>
      <c r="R11" s="425"/>
      <c r="S11" s="425"/>
      <c r="T11" s="425"/>
      <c r="U11" s="425"/>
      <c r="V11" s="425"/>
      <c r="W11" s="425"/>
      <c r="X11" s="425"/>
      <c r="Y11" s="425"/>
      <c r="Z11" s="425"/>
      <c r="AA11" s="425"/>
      <c r="AB11" s="425"/>
      <c r="AC11" s="425"/>
      <c r="AD11" s="425"/>
      <c r="AE11" s="425"/>
      <c r="AF11" s="425"/>
      <c r="AG11" s="425"/>
      <c r="AH11" s="425"/>
      <c r="AI11" s="425"/>
      <c r="AJ11" s="425"/>
      <c r="AK11" s="425"/>
      <c r="AL11" s="425"/>
      <c r="AM11" s="425"/>
      <c r="AN11" s="425"/>
      <c r="AO11" s="425"/>
      <c r="AP11" s="425"/>
      <c r="AQ11" s="425"/>
      <c r="AR11" s="425"/>
      <c r="AS11" s="425"/>
      <c r="AT11" s="425"/>
      <c r="AU11" s="425"/>
      <c r="AV11" s="425"/>
      <c r="AW11" s="425"/>
      <c r="AX11" s="425"/>
      <c r="AY11" s="425"/>
      <c r="AZ11" s="425"/>
      <c r="BA11" s="425"/>
      <c r="BB11" s="425"/>
      <c r="BC11" s="425"/>
      <c r="BD11" s="425"/>
      <c r="BE11" s="425"/>
      <c r="BF11" s="425"/>
      <c r="BG11" s="425"/>
      <c r="BH11" s="425"/>
      <c r="BI11" s="425"/>
      <c r="BJ11" s="425"/>
      <c r="BK11" s="425"/>
      <c r="BL11" s="425"/>
      <c r="BM11" s="425"/>
      <c r="BN11" s="425"/>
      <c r="BO11" s="425"/>
      <c r="BP11" s="425"/>
      <c r="BQ11" s="425"/>
      <c r="BR11" s="425"/>
      <c r="BS11" s="425"/>
      <c r="BT11" s="425"/>
      <c r="BU11" s="425"/>
      <c r="BV11" s="425"/>
      <c r="BW11" s="425"/>
      <c r="BX11" s="425"/>
      <c r="BY11" s="425"/>
      <c r="BZ11" s="425"/>
      <c r="CA11" s="425"/>
      <c r="CB11" s="425"/>
      <c r="CC11" s="425"/>
      <c r="CD11" s="425"/>
      <c r="CE11" s="425"/>
      <c r="CF11" s="425"/>
      <c r="CG11" s="425"/>
      <c r="CH11" s="425"/>
      <c r="CI11" s="425"/>
      <c r="CJ11" s="425"/>
      <c r="CK11" s="425"/>
      <c r="CL11" s="425"/>
      <c r="CM11" s="425"/>
      <c r="CN11" s="425"/>
      <c r="CO11" s="425"/>
      <c r="CP11" s="425"/>
      <c r="CQ11" s="425"/>
      <c r="CR11" s="425"/>
      <c r="CS11" s="425"/>
      <c r="CT11" s="425"/>
      <c r="CU11" s="425"/>
      <c r="CV11" s="425"/>
      <c r="CW11" s="425"/>
      <c r="CX11" s="425"/>
      <c r="CY11" s="425"/>
      <c r="CZ11" s="425"/>
      <c r="DA11" s="425"/>
      <c r="DB11" s="425"/>
      <c r="DC11" s="425"/>
      <c r="DD11" s="425"/>
      <c r="DE11" s="425"/>
      <c r="DF11" s="425"/>
      <c r="DG11" s="425"/>
      <c r="DH11" s="425"/>
      <c r="DI11" s="425"/>
      <c r="DJ11" s="425"/>
      <c r="DK11" s="425"/>
      <c r="DL11" s="425"/>
      <c r="DM11" s="425"/>
      <c r="DN11" s="425"/>
      <c r="DO11" s="425"/>
      <c r="DP11" s="425"/>
      <c r="DQ11" s="425"/>
      <c r="DR11" s="425"/>
      <c r="DS11" s="425"/>
      <c r="DT11" s="425"/>
      <c r="DU11" s="425"/>
      <c r="DV11" s="425"/>
      <c r="DW11" s="425"/>
      <c r="DX11" s="425"/>
      <c r="DY11" s="425"/>
    </row>
    <row r="12" spans="1:129" s="20" customFormat="1" x14ac:dyDescent="0.25">
      <c r="A12" s="372" t="s">
        <v>486</v>
      </c>
      <c r="B12" s="373">
        <f>SUM(B13:B16)</f>
        <v>262136431</v>
      </c>
      <c r="C12" s="425"/>
      <c r="D12" s="425"/>
      <c r="E12" s="425"/>
      <c r="F12" s="425"/>
      <c r="G12" s="425"/>
      <c r="H12" s="425"/>
      <c r="I12" s="425"/>
      <c r="J12" s="425"/>
      <c r="K12" s="425"/>
      <c r="L12" s="425"/>
      <c r="M12" s="425"/>
      <c r="N12" s="425"/>
      <c r="O12" s="425"/>
      <c r="P12" s="425"/>
      <c r="Q12" s="425"/>
      <c r="R12" s="425"/>
      <c r="S12" s="425"/>
      <c r="T12" s="425"/>
      <c r="U12" s="425"/>
      <c r="V12" s="425"/>
      <c r="W12" s="425"/>
      <c r="X12" s="425"/>
      <c r="Y12" s="425"/>
      <c r="Z12" s="425"/>
      <c r="AA12" s="425"/>
      <c r="AB12" s="425"/>
      <c r="AC12" s="425"/>
      <c r="AD12" s="425"/>
      <c r="AE12" s="425"/>
      <c r="AF12" s="425"/>
      <c r="AG12" s="425"/>
      <c r="AH12" s="425"/>
      <c r="AI12" s="425"/>
      <c r="AJ12" s="425"/>
      <c r="AK12" s="425"/>
      <c r="AL12" s="425"/>
      <c r="AM12" s="425"/>
      <c r="AN12" s="425"/>
      <c r="AO12" s="425"/>
      <c r="AP12" s="425"/>
      <c r="AQ12" s="425"/>
      <c r="AR12" s="425"/>
      <c r="AS12" s="425"/>
      <c r="AT12" s="425"/>
      <c r="AU12" s="425"/>
      <c r="AV12" s="425"/>
      <c r="AW12" s="425"/>
      <c r="AX12" s="425"/>
      <c r="AY12" s="425"/>
      <c r="AZ12" s="425"/>
      <c r="BA12" s="425"/>
      <c r="BB12" s="425"/>
      <c r="BC12" s="425"/>
      <c r="BD12" s="425"/>
      <c r="BE12" s="425"/>
      <c r="BF12" s="425"/>
      <c r="BG12" s="425"/>
      <c r="BH12" s="425"/>
      <c r="BI12" s="425"/>
      <c r="BJ12" s="425"/>
      <c r="BK12" s="425"/>
      <c r="BL12" s="425"/>
      <c r="BM12" s="425"/>
      <c r="BN12" s="425"/>
      <c r="BO12" s="425"/>
      <c r="BP12" s="425"/>
      <c r="BQ12" s="425"/>
      <c r="BR12" s="425"/>
      <c r="BS12" s="425"/>
      <c r="BT12" s="425"/>
      <c r="BU12" s="425"/>
      <c r="BV12" s="425"/>
      <c r="BW12" s="425"/>
      <c r="BX12" s="425"/>
      <c r="BY12" s="425"/>
      <c r="BZ12" s="425"/>
      <c r="CA12" s="425"/>
      <c r="CB12" s="425"/>
      <c r="CC12" s="425"/>
      <c r="CD12" s="425"/>
      <c r="CE12" s="425"/>
      <c r="CF12" s="425"/>
      <c r="CG12" s="425"/>
      <c r="CH12" s="425"/>
      <c r="CI12" s="425"/>
      <c r="CJ12" s="425"/>
      <c r="CK12" s="425"/>
      <c r="CL12" s="425"/>
      <c r="CM12" s="425"/>
      <c r="CN12" s="425"/>
      <c r="CO12" s="425"/>
      <c r="CP12" s="425"/>
      <c r="CQ12" s="425"/>
      <c r="CR12" s="425"/>
      <c r="CS12" s="425"/>
      <c r="CT12" s="425"/>
      <c r="CU12" s="425"/>
      <c r="CV12" s="425"/>
      <c r="CW12" s="425"/>
      <c r="CX12" s="425"/>
      <c r="CY12" s="425"/>
      <c r="CZ12" s="425"/>
      <c r="DA12" s="425"/>
      <c r="DB12" s="425"/>
      <c r="DC12" s="425"/>
      <c r="DD12" s="425"/>
      <c r="DE12" s="425"/>
      <c r="DF12" s="425"/>
      <c r="DG12" s="425"/>
      <c r="DH12" s="425"/>
      <c r="DI12" s="425"/>
      <c r="DJ12" s="425"/>
      <c r="DK12" s="425"/>
      <c r="DL12" s="425"/>
      <c r="DM12" s="425"/>
      <c r="DN12" s="425"/>
      <c r="DO12" s="425"/>
      <c r="DP12" s="425"/>
      <c r="DQ12" s="425"/>
      <c r="DR12" s="425"/>
      <c r="DS12" s="425"/>
      <c r="DT12" s="425"/>
      <c r="DU12" s="425"/>
      <c r="DV12" s="425"/>
      <c r="DW12" s="425"/>
      <c r="DX12" s="425"/>
      <c r="DY12" s="425"/>
    </row>
    <row r="13" spans="1:129" x14ac:dyDescent="0.25">
      <c r="A13" s="22" t="s">
        <v>487</v>
      </c>
      <c r="B13" s="21">
        <v>127681216</v>
      </c>
    </row>
    <row r="14" spans="1:129" x14ac:dyDescent="0.25">
      <c r="A14" s="22" t="s">
        <v>488</v>
      </c>
      <c r="B14" s="21">
        <v>57968935</v>
      </c>
    </row>
    <row r="15" spans="1:129" x14ac:dyDescent="0.25">
      <c r="A15" s="22" t="s">
        <v>489</v>
      </c>
      <c r="B15" s="21">
        <f>66086280</f>
        <v>66086280</v>
      </c>
    </row>
    <row r="16" spans="1:129" x14ac:dyDescent="0.25">
      <c r="A16" s="22" t="s">
        <v>575</v>
      </c>
      <c r="B16" s="21">
        <v>10400000</v>
      </c>
    </row>
    <row r="17" spans="1:2" x14ac:dyDescent="0.25">
      <c r="A17" s="372" t="s">
        <v>676</v>
      </c>
      <c r="B17" s="373">
        <v>5278211.4000000004</v>
      </c>
    </row>
    <row r="18" spans="1:2" x14ac:dyDescent="0.25">
      <c r="A18" s="69"/>
      <c r="B18" s="431"/>
    </row>
    <row r="19" spans="1:2" x14ac:dyDescent="0.25">
      <c r="A19" s="433" t="s">
        <v>677</v>
      </c>
      <c r="B19" s="434">
        <f>B11+B12+B17</f>
        <v>347786100.5</v>
      </c>
    </row>
    <row r="20" spans="1:2" s="69" customFormat="1" x14ac:dyDescent="0.25">
      <c r="B20" s="431"/>
    </row>
    <row r="21" spans="1:2" s="69" customFormat="1" x14ac:dyDescent="0.25">
      <c r="A21" s="425"/>
      <c r="B21" s="431"/>
    </row>
    <row r="22" spans="1:2" s="69" customFormat="1" x14ac:dyDescent="0.25">
      <c r="B22" s="431"/>
    </row>
    <row r="23" spans="1:2" s="69" customFormat="1" x14ac:dyDescent="0.25">
      <c r="B23" s="431"/>
    </row>
    <row r="24" spans="1:2" s="69" customFormat="1" x14ac:dyDescent="0.25">
      <c r="B24" s="431"/>
    </row>
    <row r="25" spans="1:2" s="69" customFormat="1" x14ac:dyDescent="0.25">
      <c r="B25" s="431"/>
    </row>
    <row r="26" spans="1:2" s="69" customFormat="1" x14ac:dyDescent="0.25">
      <c r="B26" s="431"/>
    </row>
    <row r="27" spans="1:2" s="69" customFormat="1" x14ac:dyDescent="0.25">
      <c r="B27" s="431"/>
    </row>
    <row r="28" spans="1:2" s="69" customFormat="1" x14ac:dyDescent="0.25">
      <c r="B28" s="431"/>
    </row>
    <row r="29" spans="1:2" s="69" customFormat="1" x14ac:dyDescent="0.25">
      <c r="B29" s="431"/>
    </row>
    <row r="30" spans="1:2" s="69" customFormat="1" x14ac:dyDescent="0.25">
      <c r="B30" s="431"/>
    </row>
    <row r="31" spans="1:2" s="69" customFormat="1" x14ac:dyDescent="0.25">
      <c r="B31" s="431"/>
    </row>
    <row r="32" spans="1:2" s="69" customFormat="1" x14ac:dyDescent="0.25">
      <c r="B32" s="431"/>
    </row>
    <row r="33" spans="2:2" s="69" customFormat="1" x14ac:dyDescent="0.25">
      <c r="B33" s="431"/>
    </row>
    <row r="34" spans="2:2" s="69" customFormat="1" x14ac:dyDescent="0.25">
      <c r="B34" s="431"/>
    </row>
    <row r="35" spans="2:2" s="69" customFormat="1" x14ac:dyDescent="0.25">
      <c r="B35" s="431"/>
    </row>
    <row r="36" spans="2:2" s="69" customFormat="1" x14ac:dyDescent="0.25">
      <c r="B36" s="431"/>
    </row>
    <row r="37" spans="2:2" s="69" customFormat="1" x14ac:dyDescent="0.25">
      <c r="B37" s="431"/>
    </row>
    <row r="38" spans="2:2" s="69" customFormat="1" x14ac:dyDescent="0.25">
      <c r="B38" s="431"/>
    </row>
    <row r="39" spans="2:2" s="69" customFormat="1" x14ac:dyDescent="0.25">
      <c r="B39" s="431"/>
    </row>
    <row r="40" spans="2:2" s="69" customFormat="1" x14ac:dyDescent="0.25">
      <c r="B40" s="431"/>
    </row>
    <row r="41" spans="2:2" s="69" customFormat="1" x14ac:dyDescent="0.25">
      <c r="B41" s="431"/>
    </row>
    <row r="42" spans="2:2" s="69" customFormat="1" x14ac:dyDescent="0.25">
      <c r="B42" s="431"/>
    </row>
    <row r="43" spans="2:2" s="69" customFormat="1" x14ac:dyDescent="0.25">
      <c r="B43" s="431"/>
    </row>
    <row r="44" spans="2:2" s="69" customFormat="1" x14ac:dyDescent="0.25">
      <c r="B44" s="431"/>
    </row>
    <row r="45" spans="2:2" s="69" customFormat="1" x14ac:dyDescent="0.25">
      <c r="B45" s="431"/>
    </row>
    <row r="46" spans="2:2" s="69" customFormat="1" x14ac:dyDescent="0.25">
      <c r="B46" s="431"/>
    </row>
    <row r="47" spans="2:2" s="69" customFormat="1" x14ac:dyDescent="0.25">
      <c r="B47" s="431"/>
    </row>
    <row r="48" spans="2:2" s="69" customFormat="1" x14ac:dyDescent="0.25">
      <c r="B48" s="431"/>
    </row>
    <row r="49" spans="2:2" s="69" customFormat="1" x14ac:dyDescent="0.25">
      <c r="B49" s="431"/>
    </row>
    <row r="50" spans="2:2" s="69" customFormat="1" x14ac:dyDescent="0.25">
      <c r="B50" s="431"/>
    </row>
    <row r="51" spans="2:2" s="69" customFormat="1" x14ac:dyDescent="0.25">
      <c r="B51" s="431"/>
    </row>
    <row r="52" spans="2:2" s="69" customFormat="1" x14ac:dyDescent="0.25">
      <c r="B52" s="431"/>
    </row>
    <row r="53" spans="2:2" s="69" customFormat="1" x14ac:dyDescent="0.25">
      <c r="B53" s="431"/>
    </row>
    <row r="54" spans="2:2" s="69" customFormat="1" x14ac:dyDescent="0.25">
      <c r="B54" s="431"/>
    </row>
    <row r="55" spans="2:2" s="69" customFormat="1" x14ac:dyDescent="0.25">
      <c r="B55" s="431"/>
    </row>
    <row r="56" spans="2:2" s="69" customFormat="1" x14ac:dyDescent="0.25">
      <c r="B56" s="431"/>
    </row>
    <row r="57" spans="2:2" s="69" customFormat="1" x14ac:dyDescent="0.25">
      <c r="B57" s="431"/>
    </row>
    <row r="58" spans="2:2" s="69" customFormat="1" x14ac:dyDescent="0.25">
      <c r="B58" s="431"/>
    </row>
    <row r="59" spans="2:2" s="69" customFormat="1" x14ac:dyDescent="0.25">
      <c r="B59" s="431"/>
    </row>
    <row r="60" spans="2:2" s="69" customFormat="1" x14ac:dyDescent="0.25">
      <c r="B60" s="431"/>
    </row>
    <row r="61" spans="2:2" s="69" customFormat="1" x14ac:dyDescent="0.25">
      <c r="B61" s="431"/>
    </row>
    <row r="62" spans="2:2" s="69" customFormat="1" x14ac:dyDescent="0.25">
      <c r="B62" s="431"/>
    </row>
    <row r="63" spans="2:2" s="69" customFormat="1" x14ac:dyDescent="0.25">
      <c r="B63" s="431"/>
    </row>
    <row r="64" spans="2:2" s="69" customFormat="1" x14ac:dyDescent="0.25">
      <c r="B64" s="431"/>
    </row>
    <row r="65" spans="2:2" s="69" customFormat="1" x14ac:dyDescent="0.25">
      <c r="B65" s="431"/>
    </row>
    <row r="66" spans="2:2" s="69" customFormat="1" x14ac:dyDescent="0.25">
      <c r="B66" s="431"/>
    </row>
    <row r="67" spans="2:2" s="69" customFormat="1" x14ac:dyDescent="0.25">
      <c r="B67" s="431"/>
    </row>
    <row r="68" spans="2:2" s="69" customFormat="1" x14ac:dyDescent="0.25">
      <c r="B68" s="431"/>
    </row>
    <row r="69" spans="2:2" s="69" customFormat="1" x14ac:dyDescent="0.25">
      <c r="B69" s="431"/>
    </row>
    <row r="70" spans="2:2" s="69" customFormat="1" x14ac:dyDescent="0.25">
      <c r="B70" s="431"/>
    </row>
    <row r="71" spans="2:2" s="69" customFormat="1" x14ac:dyDescent="0.25">
      <c r="B71" s="431"/>
    </row>
    <row r="72" spans="2:2" s="69" customFormat="1" x14ac:dyDescent="0.25">
      <c r="B72" s="431"/>
    </row>
    <row r="73" spans="2:2" s="69" customFormat="1" x14ac:dyDescent="0.25">
      <c r="B73" s="431"/>
    </row>
    <row r="74" spans="2:2" s="69" customFormat="1" x14ac:dyDescent="0.25">
      <c r="B74" s="431"/>
    </row>
    <row r="75" spans="2:2" s="69" customFormat="1" x14ac:dyDescent="0.25">
      <c r="B75" s="431"/>
    </row>
    <row r="76" spans="2:2" s="69" customFormat="1" x14ac:dyDescent="0.25">
      <c r="B76" s="431"/>
    </row>
    <row r="77" spans="2:2" s="69" customFormat="1" x14ac:dyDescent="0.25">
      <c r="B77" s="431"/>
    </row>
    <row r="78" spans="2:2" s="69" customFormat="1" x14ac:dyDescent="0.25">
      <c r="B78" s="431"/>
    </row>
    <row r="79" spans="2:2" s="69" customFormat="1" x14ac:dyDescent="0.25">
      <c r="B79" s="431"/>
    </row>
    <row r="80" spans="2:2" s="69" customFormat="1" x14ac:dyDescent="0.25">
      <c r="B80" s="431"/>
    </row>
    <row r="81" spans="2:2" s="69" customFormat="1" x14ac:dyDescent="0.25">
      <c r="B81" s="431"/>
    </row>
    <row r="82" spans="2:2" s="69" customFormat="1" x14ac:dyDescent="0.25">
      <c r="B82" s="431"/>
    </row>
    <row r="83" spans="2:2" s="69" customFormat="1" x14ac:dyDescent="0.25">
      <c r="B83" s="431"/>
    </row>
    <row r="84" spans="2:2" s="69" customFormat="1" x14ac:dyDescent="0.25">
      <c r="B84" s="431"/>
    </row>
    <row r="85" spans="2:2" s="69" customFormat="1" x14ac:dyDescent="0.25">
      <c r="B85" s="431"/>
    </row>
    <row r="86" spans="2:2" s="69" customFormat="1" x14ac:dyDescent="0.25">
      <c r="B86" s="431"/>
    </row>
    <row r="87" spans="2:2" s="69" customFormat="1" x14ac:dyDescent="0.25">
      <c r="B87" s="431"/>
    </row>
    <row r="88" spans="2:2" s="69" customFormat="1" x14ac:dyDescent="0.25">
      <c r="B88" s="431"/>
    </row>
    <row r="89" spans="2:2" s="69" customFormat="1" x14ac:dyDescent="0.25">
      <c r="B89" s="431"/>
    </row>
    <row r="90" spans="2:2" s="69" customFormat="1" x14ac:dyDescent="0.25">
      <c r="B90" s="431"/>
    </row>
    <row r="91" spans="2:2" s="69" customFormat="1" x14ac:dyDescent="0.25">
      <c r="B91" s="431"/>
    </row>
    <row r="92" spans="2:2" s="69" customFormat="1" x14ac:dyDescent="0.25">
      <c r="B92" s="431"/>
    </row>
    <row r="93" spans="2:2" s="69" customFormat="1" x14ac:dyDescent="0.25">
      <c r="B93" s="431"/>
    </row>
    <row r="94" spans="2:2" s="69" customFormat="1" x14ac:dyDescent="0.25">
      <c r="B94" s="431"/>
    </row>
    <row r="95" spans="2:2" s="69" customFormat="1" x14ac:dyDescent="0.25">
      <c r="B95" s="431"/>
    </row>
    <row r="96" spans="2:2" s="69" customFormat="1" x14ac:dyDescent="0.25">
      <c r="B96" s="431"/>
    </row>
    <row r="97" spans="2:2" s="69" customFormat="1" x14ac:dyDescent="0.25">
      <c r="B97" s="431"/>
    </row>
    <row r="98" spans="2:2" s="69" customFormat="1" x14ac:dyDescent="0.25">
      <c r="B98" s="431"/>
    </row>
    <row r="99" spans="2:2" s="69" customFormat="1" x14ac:dyDescent="0.25">
      <c r="B99" s="431"/>
    </row>
    <row r="100" spans="2:2" s="69" customFormat="1" x14ac:dyDescent="0.25">
      <c r="B100" s="431"/>
    </row>
    <row r="101" spans="2:2" s="69" customFormat="1" x14ac:dyDescent="0.25">
      <c r="B101" s="431"/>
    </row>
    <row r="102" spans="2:2" s="69" customFormat="1" x14ac:dyDescent="0.25">
      <c r="B102" s="431"/>
    </row>
    <row r="103" spans="2:2" s="69" customFormat="1" x14ac:dyDescent="0.25">
      <c r="B103" s="431"/>
    </row>
    <row r="104" spans="2:2" s="69" customFormat="1" x14ac:dyDescent="0.25">
      <c r="B104" s="431"/>
    </row>
    <row r="105" spans="2:2" s="69" customFormat="1" x14ac:dyDescent="0.25">
      <c r="B105" s="431"/>
    </row>
    <row r="106" spans="2:2" s="69" customFormat="1" x14ac:dyDescent="0.25">
      <c r="B106" s="431"/>
    </row>
    <row r="107" spans="2:2" s="69" customFormat="1" x14ac:dyDescent="0.25">
      <c r="B107" s="431"/>
    </row>
    <row r="108" spans="2:2" s="69" customFormat="1" x14ac:dyDescent="0.25">
      <c r="B108" s="431"/>
    </row>
    <row r="109" spans="2:2" s="69" customFormat="1" x14ac:dyDescent="0.25">
      <c r="B109" s="431"/>
    </row>
    <row r="110" spans="2:2" s="69" customFormat="1" x14ac:dyDescent="0.25">
      <c r="B110" s="431"/>
    </row>
    <row r="111" spans="2:2" s="69" customFormat="1" x14ac:dyDescent="0.25">
      <c r="B111" s="431"/>
    </row>
    <row r="112" spans="2:2" s="69" customFormat="1" x14ac:dyDescent="0.25">
      <c r="B112" s="431"/>
    </row>
    <row r="113" spans="2:2" s="69" customFormat="1" x14ac:dyDescent="0.25">
      <c r="B113" s="431"/>
    </row>
    <row r="114" spans="2:2" s="69" customFormat="1" x14ac:dyDescent="0.25">
      <c r="B114" s="431"/>
    </row>
    <row r="115" spans="2:2" s="69" customFormat="1" x14ac:dyDescent="0.25">
      <c r="B115" s="431"/>
    </row>
    <row r="116" spans="2:2" s="69" customFormat="1" x14ac:dyDescent="0.25">
      <c r="B116" s="431"/>
    </row>
    <row r="117" spans="2:2" s="69" customFormat="1" x14ac:dyDescent="0.25">
      <c r="B117" s="431"/>
    </row>
    <row r="118" spans="2:2" s="69" customFormat="1" x14ac:dyDescent="0.25">
      <c r="B118" s="431"/>
    </row>
    <row r="119" spans="2:2" s="69" customFormat="1" x14ac:dyDescent="0.25">
      <c r="B119" s="431"/>
    </row>
    <row r="120" spans="2:2" s="69" customFormat="1" x14ac:dyDescent="0.25">
      <c r="B120" s="431"/>
    </row>
    <row r="121" spans="2:2" s="69" customFormat="1" x14ac:dyDescent="0.25">
      <c r="B121" s="431"/>
    </row>
    <row r="122" spans="2:2" s="69" customFormat="1" x14ac:dyDescent="0.25">
      <c r="B122" s="431"/>
    </row>
    <row r="123" spans="2:2" s="69" customFormat="1" x14ac:dyDescent="0.25">
      <c r="B123" s="431"/>
    </row>
    <row r="124" spans="2:2" s="69" customFormat="1" x14ac:dyDescent="0.25">
      <c r="B124" s="431"/>
    </row>
    <row r="125" spans="2:2" s="69" customFormat="1" x14ac:dyDescent="0.25">
      <c r="B125" s="431"/>
    </row>
    <row r="126" spans="2:2" s="69" customFormat="1" x14ac:dyDescent="0.25">
      <c r="B126" s="431"/>
    </row>
    <row r="127" spans="2:2" s="69" customFormat="1" x14ac:dyDescent="0.25">
      <c r="B127" s="431"/>
    </row>
    <row r="128" spans="2:2" s="69" customFormat="1" x14ac:dyDescent="0.25">
      <c r="B128" s="431"/>
    </row>
    <row r="129" spans="2:2" s="69" customFormat="1" x14ac:dyDescent="0.25">
      <c r="B129" s="431"/>
    </row>
    <row r="130" spans="2:2" s="69" customFormat="1" x14ac:dyDescent="0.25">
      <c r="B130" s="431"/>
    </row>
    <row r="131" spans="2:2" s="69" customFormat="1" x14ac:dyDescent="0.25">
      <c r="B131" s="431"/>
    </row>
    <row r="132" spans="2:2" s="69" customFormat="1" x14ac:dyDescent="0.25">
      <c r="B132" s="431"/>
    </row>
    <row r="133" spans="2:2" s="69" customFormat="1" x14ac:dyDescent="0.25">
      <c r="B133" s="431"/>
    </row>
    <row r="134" spans="2:2" s="69" customFormat="1" x14ac:dyDescent="0.25">
      <c r="B134" s="431"/>
    </row>
    <row r="135" spans="2:2" s="69" customFormat="1" x14ac:dyDescent="0.25">
      <c r="B135" s="431"/>
    </row>
    <row r="136" spans="2:2" s="69" customFormat="1" x14ac:dyDescent="0.25">
      <c r="B136" s="431"/>
    </row>
    <row r="137" spans="2:2" s="69" customFormat="1" x14ac:dyDescent="0.25">
      <c r="B137" s="431"/>
    </row>
    <row r="138" spans="2:2" s="69" customFormat="1" x14ac:dyDescent="0.25">
      <c r="B138" s="431"/>
    </row>
    <row r="139" spans="2:2" s="69" customFormat="1" x14ac:dyDescent="0.25">
      <c r="B139" s="431"/>
    </row>
    <row r="140" spans="2:2" s="69" customFormat="1" x14ac:dyDescent="0.25">
      <c r="B140" s="431"/>
    </row>
    <row r="141" spans="2:2" s="69" customFormat="1" x14ac:dyDescent="0.25">
      <c r="B141" s="431"/>
    </row>
    <row r="142" spans="2:2" s="69" customFormat="1" x14ac:dyDescent="0.25">
      <c r="B142" s="431"/>
    </row>
    <row r="143" spans="2:2" s="69" customFormat="1" x14ac:dyDescent="0.25">
      <c r="B143" s="431"/>
    </row>
    <row r="144" spans="2:2" s="69" customFormat="1" x14ac:dyDescent="0.25">
      <c r="B144" s="431"/>
    </row>
    <row r="145" spans="2:2" s="69" customFormat="1" x14ac:dyDescent="0.25">
      <c r="B145" s="431"/>
    </row>
    <row r="146" spans="2:2" s="69" customFormat="1" x14ac:dyDescent="0.25">
      <c r="B146" s="431"/>
    </row>
    <row r="147" spans="2:2" s="69" customFormat="1" x14ac:dyDescent="0.25">
      <c r="B147" s="431"/>
    </row>
    <row r="148" spans="2:2" s="69" customFormat="1" x14ac:dyDescent="0.25">
      <c r="B148" s="431"/>
    </row>
    <row r="149" spans="2:2" s="69" customFormat="1" x14ac:dyDescent="0.25">
      <c r="B149" s="431"/>
    </row>
    <row r="150" spans="2:2" s="69" customFormat="1" x14ac:dyDescent="0.25">
      <c r="B150" s="431"/>
    </row>
    <row r="151" spans="2:2" s="69" customFormat="1" x14ac:dyDescent="0.25">
      <c r="B151" s="431"/>
    </row>
    <row r="152" spans="2:2" s="69" customFormat="1" x14ac:dyDescent="0.25">
      <c r="B152" s="431"/>
    </row>
    <row r="153" spans="2:2" s="69" customFormat="1" x14ac:dyDescent="0.25">
      <c r="B153" s="431"/>
    </row>
    <row r="154" spans="2:2" s="69" customFormat="1" x14ac:dyDescent="0.25">
      <c r="B154" s="431"/>
    </row>
    <row r="155" spans="2:2" s="69" customFormat="1" x14ac:dyDescent="0.25">
      <c r="B155" s="431"/>
    </row>
    <row r="156" spans="2:2" s="69" customFormat="1" x14ac:dyDescent="0.25">
      <c r="B156" s="431"/>
    </row>
    <row r="157" spans="2:2" s="69" customFormat="1" x14ac:dyDescent="0.25">
      <c r="B157" s="431"/>
    </row>
    <row r="158" spans="2:2" s="69" customFormat="1" x14ac:dyDescent="0.25">
      <c r="B158" s="431"/>
    </row>
    <row r="159" spans="2:2" s="69" customFormat="1" x14ac:dyDescent="0.25">
      <c r="B159" s="431"/>
    </row>
    <row r="160" spans="2:2" s="69" customFormat="1" x14ac:dyDescent="0.25">
      <c r="B160" s="431"/>
    </row>
    <row r="161" spans="2:2" s="69" customFormat="1" x14ac:dyDescent="0.25">
      <c r="B161" s="431"/>
    </row>
    <row r="162" spans="2:2" s="69" customFormat="1" x14ac:dyDescent="0.25">
      <c r="B162" s="431"/>
    </row>
    <row r="163" spans="2:2" s="69" customFormat="1" x14ac:dyDescent="0.25">
      <c r="B163" s="431"/>
    </row>
    <row r="164" spans="2:2" s="69" customFormat="1" x14ac:dyDescent="0.25">
      <c r="B164" s="431"/>
    </row>
    <row r="165" spans="2:2" s="69" customFormat="1" x14ac:dyDescent="0.25">
      <c r="B165" s="431"/>
    </row>
    <row r="166" spans="2:2" s="69" customFormat="1" x14ac:dyDescent="0.25">
      <c r="B166" s="431"/>
    </row>
    <row r="167" spans="2:2" s="69" customFormat="1" x14ac:dyDescent="0.25">
      <c r="B167" s="431"/>
    </row>
    <row r="168" spans="2:2" s="69" customFormat="1" x14ac:dyDescent="0.25">
      <c r="B168" s="431"/>
    </row>
    <row r="169" spans="2:2" s="69" customFormat="1" x14ac:dyDescent="0.25">
      <c r="B169" s="431"/>
    </row>
    <row r="170" spans="2:2" s="69" customFormat="1" x14ac:dyDescent="0.25">
      <c r="B170" s="431"/>
    </row>
    <row r="171" spans="2:2" s="69" customFormat="1" x14ac:dyDescent="0.25">
      <c r="B171" s="431"/>
    </row>
    <row r="172" spans="2:2" s="69" customFormat="1" x14ac:dyDescent="0.25">
      <c r="B172" s="431"/>
    </row>
    <row r="173" spans="2:2" s="69" customFormat="1" x14ac:dyDescent="0.25">
      <c r="B173" s="431"/>
    </row>
    <row r="174" spans="2:2" s="69" customFormat="1" x14ac:dyDescent="0.25">
      <c r="B174" s="431"/>
    </row>
    <row r="175" spans="2:2" s="69" customFormat="1" x14ac:dyDescent="0.25">
      <c r="B175" s="431"/>
    </row>
    <row r="176" spans="2:2" s="69" customFormat="1" x14ac:dyDescent="0.25">
      <c r="B176" s="431"/>
    </row>
    <row r="177" spans="2:2" s="69" customFormat="1" x14ac:dyDescent="0.25">
      <c r="B177" s="431"/>
    </row>
    <row r="178" spans="2:2" s="69" customFormat="1" x14ac:dyDescent="0.25">
      <c r="B178" s="431"/>
    </row>
    <row r="179" spans="2:2" s="69" customFormat="1" x14ac:dyDescent="0.25">
      <c r="B179" s="431"/>
    </row>
    <row r="180" spans="2:2" s="69" customFormat="1" x14ac:dyDescent="0.25">
      <c r="B180" s="431"/>
    </row>
    <row r="181" spans="2:2" s="69" customFormat="1" x14ac:dyDescent="0.25">
      <c r="B181" s="431"/>
    </row>
    <row r="182" spans="2:2" s="69" customFormat="1" x14ac:dyDescent="0.25">
      <c r="B182" s="431"/>
    </row>
    <row r="183" spans="2:2" s="69" customFormat="1" x14ac:dyDescent="0.25">
      <c r="B183" s="431"/>
    </row>
    <row r="184" spans="2:2" s="69" customFormat="1" x14ac:dyDescent="0.25">
      <c r="B184" s="431"/>
    </row>
    <row r="185" spans="2:2" s="69" customFormat="1" x14ac:dyDescent="0.25">
      <c r="B185" s="431"/>
    </row>
    <row r="186" spans="2:2" s="69" customFormat="1" x14ac:dyDescent="0.25">
      <c r="B186" s="431"/>
    </row>
    <row r="187" spans="2:2" s="69" customFormat="1" x14ac:dyDescent="0.25">
      <c r="B187" s="431"/>
    </row>
    <row r="188" spans="2:2" s="69" customFormat="1" x14ac:dyDescent="0.25">
      <c r="B188" s="431"/>
    </row>
    <row r="189" spans="2:2" s="69" customFormat="1" x14ac:dyDescent="0.25">
      <c r="B189" s="431"/>
    </row>
    <row r="190" spans="2:2" s="69" customFormat="1" x14ac:dyDescent="0.25">
      <c r="B190" s="431"/>
    </row>
    <row r="191" spans="2:2" s="69" customFormat="1" x14ac:dyDescent="0.25">
      <c r="B191" s="431"/>
    </row>
    <row r="192" spans="2:2" s="69" customFormat="1" x14ac:dyDescent="0.25">
      <c r="B192" s="431"/>
    </row>
    <row r="193" spans="2:2" s="69" customFormat="1" x14ac:dyDescent="0.25">
      <c r="B193" s="431"/>
    </row>
    <row r="194" spans="2:2" s="69" customFormat="1" x14ac:dyDescent="0.25">
      <c r="B194" s="431"/>
    </row>
    <row r="195" spans="2:2" s="69" customFormat="1" x14ac:dyDescent="0.25">
      <c r="B195" s="431"/>
    </row>
    <row r="196" spans="2:2" s="69" customFormat="1" x14ac:dyDescent="0.25">
      <c r="B196" s="431"/>
    </row>
    <row r="197" spans="2:2" s="69" customFormat="1" x14ac:dyDescent="0.25">
      <c r="B197" s="431"/>
    </row>
    <row r="198" spans="2:2" s="69" customFormat="1" x14ac:dyDescent="0.25">
      <c r="B198" s="431"/>
    </row>
    <row r="199" spans="2:2" s="69" customFormat="1" x14ac:dyDescent="0.25">
      <c r="B199" s="431"/>
    </row>
    <row r="200" spans="2:2" s="69" customFormat="1" x14ac:dyDescent="0.25">
      <c r="B200" s="431"/>
    </row>
    <row r="201" spans="2:2" s="69" customFormat="1" x14ac:dyDescent="0.25">
      <c r="B201" s="431"/>
    </row>
    <row r="202" spans="2:2" s="69" customFormat="1" x14ac:dyDescent="0.25">
      <c r="B202" s="431"/>
    </row>
    <row r="203" spans="2:2" s="69" customFormat="1" x14ac:dyDescent="0.25">
      <c r="B203" s="431"/>
    </row>
    <row r="204" spans="2:2" s="69" customFormat="1" x14ac:dyDescent="0.25">
      <c r="B204" s="431"/>
    </row>
    <row r="205" spans="2:2" s="69" customFormat="1" x14ac:dyDescent="0.25">
      <c r="B205" s="431"/>
    </row>
    <row r="206" spans="2:2" s="69" customFormat="1" x14ac:dyDescent="0.25">
      <c r="B206" s="431"/>
    </row>
    <row r="207" spans="2:2" s="69" customFormat="1" x14ac:dyDescent="0.25">
      <c r="B207" s="431"/>
    </row>
    <row r="208" spans="2:2" s="69" customFormat="1" x14ac:dyDescent="0.25">
      <c r="B208" s="431"/>
    </row>
    <row r="209" spans="2:2" s="69" customFormat="1" x14ac:dyDescent="0.25">
      <c r="B209" s="431"/>
    </row>
    <row r="210" spans="2:2" s="69" customFormat="1" x14ac:dyDescent="0.25">
      <c r="B210" s="431"/>
    </row>
    <row r="211" spans="2:2" s="69" customFormat="1" x14ac:dyDescent="0.25">
      <c r="B211" s="431"/>
    </row>
    <row r="212" spans="2:2" s="69" customFormat="1" x14ac:dyDescent="0.25">
      <c r="B212" s="431"/>
    </row>
    <row r="213" spans="2:2" s="69" customFormat="1" x14ac:dyDescent="0.25">
      <c r="B213" s="431"/>
    </row>
    <row r="214" spans="2:2" s="69" customFormat="1" x14ac:dyDescent="0.25">
      <c r="B214" s="431"/>
    </row>
    <row r="215" spans="2:2" s="69" customFormat="1" x14ac:dyDescent="0.25">
      <c r="B215" s="431"/>
    </row>
    <row r="216" spans="2:2" s="69" customFormat="1" x14ac:dyDescent="0.25">
      <c r="B216" s="431"/>
    </row>
    <row r="217" spans="2:2" s="69" customFormat="1" x14ac:dyDescent="0.25">
      <c r="B217" s="431"/>
    </row>
    <row r="218" spans="2:2" s="69" customFormat="1" x14ac:dyDescent="0.25">
      <c r="B218" s="431"/>
    </row>
    <row r="219" spans="2:2" s="69" customFormat="1" x14ac:dyDescent="0.25">
      <c r="B219" s="431"/>
    </row>
    <row r="220" spans="2:2" s="69" customFormat="1" x14ac:dyDescent="0.25">
      <c r="B220" s="431"/>
    </row>
    <row r="221" spans="2:2" s="69" customFormat="1" x14ac:dyDescent="0.25">
      <c r="B221" s="431"/>
    </row>
    <row r="222" spans="2:2" s="69" customFormat="1" x14ac:dyDescent="0.25">
      <c r="B222" s="431"/>
    </row>
    <row r="223" spans="2:2" s="69" customFormat="1" x14ac:dyDescent="0.25">
      <c r="B223" s="431"/>
    </row>
    <row r="224" spans="2:2" s="69" customFormat="1" x14ac:dyDescent="0.25">
      <c r="B224" s="431"/>
    </row>
    <row r="225" spans="2:2" s="69" customFormat="1" x14ac:dyDescent="0.25">
      <c r="B225" s="431"/>
    </row>
    <row r="226" spans="2:2" s="69" customFormat="1" x14ac:dyDescent="0.25">
      <c r="B226" s="431"/>
    </row>
    <row r="227" spans="2:2" s="69" customFormat="1" x14ac:dyDescent="0.25">
      <c r="B227" s="431"/>
    </row>
    <row r="228" spans="2:2" s="69" customFormat="1" x14ac:dyDescent="0.25">
      <c r="B228" s="431"/>
    </row>
    <row r="229" spans="2:2" s="69" customFormat="1" x14ac:dyDescent="0.25">
      <c r="B229" s="431"/>
    </row>
    <row r="230" spans="2:2" s="69" customFormat="1" x14ac:dyDescent="0.25">
      <c r="B230" s="431"/>
    </row>
    <row r="231" spans="2:2" s="69" customFormat="1" x14ac:dyDescent="0.25">
      <c r="B231" s="431"/>
    </row>
    <row r="232" spans="2:2" s="69" customFormat="1" x14ac:dyDescent="0.25">
      <c r="B232" s="431"/>
    </row>
    <row r="233" spans="2:2" s="69" customFormat="1" x14ac:dyDescent="0.25">
      <c r="B233" s="431"/>
    </row>
    <row r="234" spans="2:2" s="69" customFormat="1" x14ac:dyDescent="0.25">
      <c r="B234" s="431"/>
    </row>
    <row r="235" spans="2:2" s="69" customFormat="1" x14ac:dyDescent="0.25">
      <c r="B235" s="431"/>
    </row>
    <row r="236" spans="2:2" s="69" customFormat="1" x14ac:dyDescent="0.25">
      <c r="B236" s="431"/>
    </row>
    <row r="237" spans="2:2" s="69" customFormat="1" x14ac:dyDescent="0.25">
      <c r="B237" s="431"/>
    </row>
    <row r="238" spans="2:2" s="69" customFormat="1" x14ac:dyDescent="0.25">
      <c r="B238" s="431"/>
    </row>
    <row r="239" spans="2:2" s="69" customFormat="1" x14ac:dyDescent="0.25">
      <c r="B239" s="431"/>
    </row>
    <row r="240" spans="2:2" s="69" customFormat="1" x14ac:dyDescent="0.25">
      <c r="B240" s="431"/>
    </row>
    <row r="241" spans="2:2" s="69" customFormat="1" x14ac:dyDescent="0.25">
      <c r="B241" s="431"/>
    </row>
    <row r="242" spans="2:2" s="69" customFormat="1" x14ac:dyDescent="0.25">
      <c r="B242" s="431"/>
    </row>
    <row r="243" spans="2:2" s="69" customFormat="1" x14ac:dyDescent="0.25">
      <c r="B243" s="431"/>
    </row>
    <row r="244" spans="2:2" s="69" customFormat="1" x14ac:dyDescent="0.25">
      <c r="B244" s="431"/>
    </row>
    <row r="245" spans="2:2" s="69" customFormat="1" x14ac:dyDescent="0.25">
      <c r="B245" s="431"/>
    </row>
    <row r="246" spans="2:2" s="69" customFormat="1" x14ac:dyDescent="0.25">
      <c r="B246" s="431"/>
    </row>
    <row r="247" spans="2:2" s="69" customFormat="1" x14ac:dyDescent="0.25">
      <c r="B247" s="431"/>
    </row>
    <row r="248" spans="2:2" s="69" customFormat="1" x14ac:dyDescent="0.25">
      <c r="B248" s="431"/>
    </row>
    <row r="249" spans="2:2" s="69" customFormat="1" x14ac:dyDescent="0.25">
      <c r="B249" s="431"/>
    </row>
    <row r="250" spans="2:2" s="69" customFormat="1" x14ac:dyDescent="0.25">
      <c r="B250" s="431"/>
    </row>
    <row r="251" spans="2:2" s="69" customFormat="1" x14ac:dyDescent="0.25">
      <c r="B251" s="431"/>
    </row>
    <row r="252" spans="2:2" s="69" customFormat="1" x14ac:dyDescent="0.25">
      <c r="B252" s="431"/>
    </row>
    <row r="253" spans="2:2" s="69" customFormat="1" x14ac:dyDescent="0.25">
      <c r="B253" s="431"/>
    </row>
    <row r="254" spans="2:2" s="69" customFormat="1" x14ac:dyDescent="0.25">
      <c r="B254" s="431"/>
    </row>
    <row r="255" spans="2:2" s="69" customFormat="1" x14ac:dyDescent="0.25">
      <c r="B255" s="431"/>
    </row>
    <row r="256" spans="2:2" s="69" customFormat="1" x14ac:dyDescent="0.25">
      <c r="B256" s="431"/>
    </row>
    <row r="257" spans="2:2" s="69" customFormat="1" x14ac:dyDescent="0.25">
      <c r="B257" s="431"/>
    </row>
    <row r="258" spans="2:2" s="69" customFormat="1" x14ac:dyDescent="0.25">
      <c r="B258" s="431"/>
    </row>
    <row r="259" spans="2:2" s="69" customFormat="1" x14ac:dyDescent="0.25">
      <c r="B259" s="431"/>
    </row>
    <row r="260" spans="2:2" s="69" customFormat="1" x14ac:dyDescent="0.25">
      <c r="B260" s="431"/>
    </row>
    <row r="261" spans="2:2" s="69" customFormat="1" x14ac:dyDescent="0.25">
      <c r="B261" s="431"/>
    </row>
    <row r="262" spans="2:2" s="69" customFormat="1" x14ac:dyDescent="0.25">
      <c r="B262" s="431"/>
    </row>
    <row r="263" spans="2:2" s="69" customFormat="1" x14ac:dyDescent="0.25">
      <c r="B263" s="431"/>
    </row>
    <row r="264" spans="2:2" s="69" customFormat="1" x14ac:dyDescent="0.25">
      <c r="B264" s="431"/>
    </row>
    <row r="265" spans="2:2" s="69" customFormat="1" x14ac:dyDescent="0.25">
      <c r="B265" s="431"/>
    </row>
    <row r="266" spans="2:2" s="69" customFormat="1" x14ac:dyDescent="0.25">
      <c r="B266" s="431"/>
    </row>
    <row r="267" spans="2:2" s="69" customFormat="1" x14ac:dyDescent="0.25">
      <c r="B267" s="431"/>
    </row>
    <row r="268" spans="2:2" s="69" customFormat="1" x14ac:dyDescent="0.25">
      <c r="B268" s="431"/>
    </row>
    <row r="269" spans="2:2" s="69" customFormat="1" x14ac:dyDescent="0.25">
      <c r="B269" s="431"/>
    </row>
    <row r="270" spans="2:2" s="69" customFormat="1" x14ac:dyDescent="0.25">
      <c r="B270" s="431"/>
    </row>
    <row r="271" spans="2:2" s="69" customFormat="1" x14ac:dyDescent="0.25">
      <c r="B271" s="431"/>
    </row>
    <row r="272" spans="2:2" s="69" customFormat="1" x14ac:dyDescent="0.25">
      <c r="B272" s="431"/>
    </row>
    <row r="273" spans="2:2" s="69" customFormat="1" x14ac:dyDescent="0.25">
      <c r="B273" s="431"/>
    </row>
    <row r="274" spans="2:2" s="69" customFormat="1" x14ac:dyDescent="0.25">
      <c r="B274" s="431"/>
    </row>
    <row r="275" spans="2:2" s="69" customFormat="1" x14ac:dyDescent="0.25">
      <c r="B275" s="431"/>
    </row>
    <row r="276" spans="2:2" s="69" customFormat="1" x14ac:dyDescent="0.25">
      <c r="B276" s="431"/>
    </row>
    <row r="277" spans="2:2" s="69" customFormat="1" x14ac:dyDescent="0.25">
      <c r="B277" s="431"/>
    </row>
    <row r="278" spans="2:2" s="69" customFormat="1" x14ac:dyDescent="0.25">
      <c r="B278" s="431"/>
    </row>
    <row r="279" spans="2:2" s="69" customFormat="1" x14ac:dyDescent="0.25">
      <c r="B279" s="431"/>
    </row>
    <row r="280" spans="2:2" s="69" customFormat="1" x14ac:dyDescent="0.25">
      <c r="B280" s="431"/>
    </row>
    <row r="281" spans="2:2" s="69" customFormat="1" x14ac:dyDescent="0.25">
      <c r="B281" s="431"/>
    </row>
    <row r="282" spans="2:2" s="69" customFormat="1" x14ac:dyDescent="0.25">
      <c r="B282" s="431"/>
    </row>
    <row r="283" spans="2:2" s="69" customFormat="1" x14ac:dyDescent="0.25">
      <c r="B283" s="431"/>
    </row>
    <row r="284" spans="2:2" s="69" customFormat="1" x14ac:dyDescent="0.25">
      <c r="B284" s="431"/>
    </row>
    <row r="285" spans="2:2" s="69" customFormat="1" x14ac:dyDescent="0.25">
      <c r="B285" s="431"/>
    </row>
    <row r="286" spans="2:2" s="69" customFormat="1" x14ac:dyDescent="0.25">
      <c r="B286" s="431"/>
    </row>
    <row r="287" spans="2:2" s="69" customFormat="1" x14ac:dyDescent="0.25">
      <c r="B287" s="431"/>
    </row>
    <row r="288" spans="2:2" s="69" customFormat="1" x14ac:dyDescent="0.25">
      <c r="B288" s="431"/>
    </row>
    <row r="289" spans="2:2" s="69" customFormat="1" x14ac:dyDescent="0.25">
      <c r="B289" s="431"/>
    </row>
    <row r="290" spans="2:2" s="69" customFormat="1" x14ac:dyDescent="0.25">
      <c r="B290" s="431"/>
    </row>
    <row r="291" spans="2:2" s="69" customFormat="1" x14ac:dyDescent="0.25">
      <c r="B291" s="431"/>
    </row>
    <row r="292" spans="2:2" s="69" customFormat="1" x14ac:dyDescent="0.25">
      <c r="B292" s="431"/>
    </row>
    <row r="293" spans="2:2" s="69" customFormat="1" x14ac:dyDescent="0.25">
      <c r="B293" s="431"/>
    </row>
    <row r="294" spans="2:2" s="69" customFormat="1" x14ac:dyDescent="0.25">
      <c r="B294" s="431"/>
    </row>
    <row r="295" spans="2:2" s="69" customFormat="1" x14ac:dyDescent="0.25">
      <c r="B295" s="431"/>
    </row>
    <row r="296" spans="2:2" s="69" customFormat="1" x14ac:dyDescent="0.25">
      <c r="B296" s="431"/>
    </row>
    <row r="297" spans="2:2" s="69" customFormat="1" x14ac:dyDescent="0.25">
      <c r="B297" s="431"/>
    </row>
    <row r="298" spans="2:2" s="69" customFormat="1" x14ac:dyDescent="0.25">
      <c r="B298" s="431"/>
    </row>
    <row r="299" spans="2:2" s="69" customFormat="1" x14ac:dyDescent="0.25">
      <c r="B299" s="431"/>
    </row>
    <row r="300" spans="2:2" s="69" customFormat="1" x14ac:dyDescent="0.25">
      <c r="B300" s="431"/>
    </row>
    <row r="301" spans="2:2" s="69" customFormat="1" x14ac:dyDescent="0.25">
      <c r="B301" s="431"/>
    </row>
    <row r="302" spans="2:2" s="69" customFormat="1" x14ac:dyDescent="0.25">
      <c r="B302" s="431"/>
    </row>
    <row r="303" spans="2:2" s="69" customFormat="1" x14ac:dyDescent="0.25">
      <c r="B303" s="431"/>
    </row>
    <row r="304" spans="2:2" s="69" customFormat="1" x14ac:dyDescent="0.25">
      <c r="B304" s="431"/>
    </row>
    <row r="305" spans="2:2" s="69" customFormat="1" x14ac:dyDescent="0.25">
      <c r="B305" s="431"/>
    </row>
    <row r="306" spans="2:2" s="69" customFormat="1" x14ac:dyDescent="0.25">
      <c r="B306" s="431"/>
    </row>
    <row r="307" spans="2:2" s="69" customFormat="1" x14ac:dyDescent="0.25">
      <c r="B307" s="431"/>
    </row>
    <row r="308" spans="2:2" s="69" customFormat="1" x14ac:dyDescent="0.25">
      <c r="B308" s="431"/>
    </row>
    <row r="309" spans="2:2" s="69" customFormat="1" x14ac:dyDescent="0.25">
      <c r="B309" s="431"/>
    </row>
    <row r="310" spans="2:2" s="69" customFormat="1" x14ac:dyDescent="0.25">
      <c r="B310" s="431"/>
    </row>
    <row r="311" spans="2:2" s="69" customFormat="1" x14ac:dyDescent="0.25">
      <c r="B311" s="431"/>
    </row>
    <row r="312" spans="2:2" s="69" customFormat="1" x14ac:dyDescent="0.25">
      <c r="B312" s="431"/>
    </row>
    <row r="313" spans="2:2" s="69" customFormat="1" x14ac:dyDescent="0.25">
      <c r="B313" s="431"/>
    </row>
    <row r="314" spans="2:2" s="69" customFormat="1" x14ac:dyDescent="0.25">
      <c r="B314" s="431"/>
    </row>
    <row r="315" spans="2:2" s="69" customFormat="1" x14ac:dyDescent="0.25">
      <c r="B315" s="431"/>
    </row>
    <row r="316" spans="2:2" s="69" customFormat="1" x14ac:dyDescent="0.25">
      <c r="B316" s="431"/>
    </row>
    <row r="317" spans="2:2" s="69" customFormat="1" x14ac:dyDescent="0.25">
      <c r="B317" s="431"/>
    </row>
    <row r="318" spans="2:2" s="69" customFormat="1" x14ac:dyDescent="0.25">
      <c r="B318" s="431"/>
    </row>
    <row r="319" spans="2:2" s="69" customFormat="1" x14ac:dyDescent="0.25">
      <c r="B319" s="431"/>
    </row>
    <row r="320" spans="2:2" s="69" customFormat="1" x14ac:dyDescent="0.25">
      <c r="B320" s="431"/>
    </row>
    <row r="321" spans="2:2" s="69" customFormat="1" x14ac:dyDescent="0.25">
      <c r="B321" s="431"/>
    </row>
    <row r="322" spans="2:2" s="69" customFormat="1" x14ac:dyDescent="0.25">
      <c r="B322" s="431"/>
    </row>
    <row r="323" spans="2:2" s="69" customFormat="1" x14ac:dyDescent="0.25">
      <c r="B323" s="431"/>
    </row>
    <row r="324" spans="2:2" s="69" customFormat="1" x14ac:dyDescent="0.25">
      <c r="B324" s="431"/>
    </row>
    <row r="325" spans="2:2" s="69" customFormat="1" x14ac:dyDescent="0.25">
      <c r="B325" s="431"/>
    </row>
    <row r="326" spans="2:2" s="69" customFormat="1" x14ac:dyDescent="0.25">
      <c r="B326" s="431"/>
    </row>
    <row r="327" spans="2:2" s="69" customFormat="1" x14ac:dyDescent="0.25">
      <c r="B327" s="431"/>
    </row>
    <row r="328" spans="2:2" s="69" customFormat="1" x14ac:dyDescent="0.25">
      <c r="B328" s="431"/>
    </row>
    <row r="329" spans="2:2" s="69" customFormat="1" x14ac:dyDescent="0.25">
      <c r="B329" s="431"/>
    </row>
    <row r="330" spans="2:2" s="69" customFormat="1" x14ac:dyDescent="0.25">
      <c r="B330" s="431"/>
    </row>
    <row r="331" spans="2:2" s="69" customFormat="1" x14ac:dyDescent="0.25">
      <c r="B331" s="431"/>
    </row>
    <row r="332" spans="2:2" s="69" customFormat="1" x14ac:dyDescent="0.25">
      <c r="B332" s="431"/>
    </row>
    <row r="333" spans="2:2" s="69" customFormat="1" x14ac:dyDescent="0.25">
      <c r="B333" s="431"/>
    </row>
    <row r="334" spans="2:2" s="69" customFormat="1" x14ac:dyDescent="0.25">
      <c r="B334" s="431"/>
    </row>
    <row r="335" spans="2:2" s="69" customFormat="1" x14ac:dyDescent="0.25">
      <c r="B335" s="431"/>
    </row>
    <row r="336" spans="2:2" s="69" customFormat="1" x14ac:dyDescent="0.25">
      <c r="B336" s="431"/>
    </row>
    <row r="337" spans="2:2" s="69" customFormat="1" x14ac:dyDescent="0.25">
      <c r="B337" s="431"/>
    </row>
    <row r="338" spans="2:2" s="69" customFormat="1" x14ac:dyDescent="0.25">
      <c r="B338" s="431"/>
    </row>
    <row r="339" spans="2:2" s="69" customFormat="1" x14ac:dyDescent="0.25">
      <c r="B339" s="431"/>
    </row>
    <row r="340" spans="2:2" s="69" customFormat="1" x14ac:dyDescent="0.25">
      <c r="B340" s="431"/>
    </row>
    <row r="341" spans="2:2" s="69" customFormat="1" x14ac:dyDescent="0.25">
      <c r="B341" s="431"/>
    </row>
    <row r="342" spans="2:2" s="69" customFormat="1" x14ac:dyDescent="0.25">
      <c r="B342" s="431"/>
    </row>
    <row r="343" spans="2:2" s="69" customFormat="1" x14ac:dyDescent="0.25">
      <c r="B343" s="431"/>
    </row>
    <row r="344" spans="2:2" s="69" customFormat="1" x14ac:dyDescent="0.25">
      <c r="B344" s="431"/>
    </row>
    <row r="345" spans="2:2" s="69" customFormat="1" x14ac:dyDescent="0.25">
      <c r="B345" s="431"/>
    </row>
    <row r="346" spans="2:2" s="69" customFormat="1" x14ac:dyDescent="0.25">
      <c r="B346" s="431"/>
    </row>
    <row r="347" spans="2:2" s="69" customFormat="1" x14ac:dyDescent="0.25">
      <c r="B347" s="431"/>
    </row>
    <row r="348" spans="2:2" s="69" customFormat="1" x14ac:dyDescent="0.25">
      <c r="B348" s="431"/>
    </row>
    <row r="349" spans="2:2" s="69" customFormat="1" x14ac:dyDescent="0.25">
      <c r="B349" s="431"/>
    </row>
    <row r="350" spans="2:2" s="69" customFormat="1" x14ac:dyDescent="0.25">
      <c r="B350" s="431"/>
    </row>
    <row r="351" spans="2:2" s="69" customFormat="1" x14ac:dyDescent="0.25">
      <c r="B351" s="431"/>
    </row>
    <row r="352" spans="2:2" s="69" customFormat="1" x14ac:dyDescent="0.25">
      <c r="B352" s="431"/>
    </row>
    <row r="353" spans="2:2" s="69" customFormat="1" x14ac:dyDescent="0.25">
      <c r="B353" s="431"/>
    </row>
    <row r="354" spans="2:2" s="69" customFormat="1" x14ac:dyDescent="0.25">
      <c r="B354" s="431"/>
    </row>
    <row r="355" spans="2:2" s="69" customFormat="1" x14ac:dyDescent="0.25">
      <c r="B355" s="431"/>
    </row>
    <row r="356" spans="2:2" s="69" customFormat="1" x14ac:dyDescent="0.25">
      <c r="B356" s="431"/>
    </row>
    <row r="357" spans="2:2" s="69" customFormat="1" x14ac:dyDescent="0.25">
      <c r="B357" s="431"/>
    </row>
    <row r="358" spans="2:2" s="69" customFormat="1" x14ac:dyDescent="0.25">
      <c r="B358" s="431"/>
    </row>
    <row r="359" spans="2:2" s="69" customFormat="1" x14ac:dyDescent="0.25">
      <c r="B359" s="431"/>
    </row>
    <row r="360" spans="2:2" s="69" customFormat="1" x14ac:dyDescent="0.25">
      <c r="B360" s="431"/>
    </row>
    <row r="361" spans="2:2" s="69" customFormat="1" x14ac:dyDescent="0.25">
      <c r="B361" s="431"/>
    </row>
    <row r="362" spans="2:2" s="69" customFormat="1" x14ac:dyDescent="0.25">
      <c r="B362" s="431"/>
    </row>
    <row r="363" spans="2:2" s="69" customFormat="1" x14ac:dyDescent="0.25">
      <c r="B363" s="431"/>
    </row>
    <row r="364" spans="2:2" s="69" customFormat="1" x14ac:dyDescent="0.25">
      <c r="B364" s="431"/>
    </row>
    <row r="365" spans="2:2" s="69" customFormat="1" x14ac:dyDescent="0.25">
      <c r="B365" s="431"/>
    </row>
    <row r="366" spans="2:2" s="69" customFormat="1" x14ac:dyDescent="0.25">
      <c r="B366" s="431"/>
    </row>
    <row r="367" spans="2:2" s="69" customFormat="1" x14ac:dyDescent="0.25">
      <c r="B367" s="431"/>
    </row>
    <row r="368" spans="2:2" s="69" customFormat="1" x14ac:dyDescent="0.25">
      <c r="B368" s="431"/>
    </row>
    <row r="369" spans="2:2" s="69" customFormat="1" x14ac:dyDescent="0.25">
      <c r="B369" s="431"/>
    </row>
    <row r="370" spans="2:2" s="69" customFormat="1" x14ac:dyDescent="0.25">
      <c r="B370" s="431"/>
    </row>
    <row r="371" spans="2:2" s="69" customFormat="1" x14ac:dyDescent="0.25">
      <c r="B371" s="431"/>
    </row>
    <row r="372" spans="2:2" s="69" customFormat="1" x14ac:dyDescent="0.25">
      <c r="B372" s="431"/>
    </row>
    <row r="373" spans="2:2" s="69" customFormat="1" x14ac:dyDescent="0.25">
      <c r="B373" s="431"/>
    </row>
    <row r="374" spans="2:2" s="69" customFormat="1" x14ac:dyDescent="0.25">
      <c r="B374" s="431"/>
    </row>
    <row r="375" spans="2:2" s="69" customFormat="1" x14ac:dyDescent="0.25">
      <c r="B375" s="431"/>
    </row>
    <row r="376" spans="2:2" s="69" customFormat="1" x14ac:dyDescent="0.25">
      <c r="B376" s="431"/>
    </row>
    <row r="377" spans="2:2" s="69" customFormat="1" x14ac:dyDescent="0.25">
      <c r="B377" s="431"/>
    </row>
    <row r="378" spans="2:2" s="69" customFormat="1" x14ac:dyDescent="0.25">
      <c r="B378" s="431"/>
    </row>
    <row r="379" spans="2:2" s="69" customFormat="1" x14ac:dyDescent="0.25">
      <c r="B379" s="431"/>
    </row>
    <row r="380" spans="2:2" s="69" customFormat="1" x14ac:dyDescent="0.25">
      <c r="B380" s="431"/>
    </row>
    <row r="381" spans="2:2" s="69" customFormat="1" x14ac:dyDescent="0.25">
      <c r="B381" s="431"/>
    </row>
    <row r="382" spans="2:2" s="69" customFormat="1" x14ac:dyDescent="0.25">
      <c r="B382" s="431"/>
    </row>
    <row r="383" spans="2:2" s="69" customFormat="1" x14ac:dyDescent="0.25">
      <c r="B383" s="431"/>
    </row>
    <row r="384" spans="2:2" s="69" customFormat="1" x14ac:dyDescent="0.25">
      <c r="B384" s="431"/>
    </row>
    <row r="385" spans="2:2" s="69" customFormat="1" x14ac:dyDescent="0.25">
      <c r="B385" s="431"/>
    </row>
    <row r="386" spans="2:2" s="69" customFormat="1" x14ac:dyDescent="0.25">
      <c r="B386" s="431"/>
    </row>
    <row r="387" spans="2:2" s="69" customFormat="1" x14ac:dyDescent="0.25">
      <c r="B387" s="431"/>
    </row>
    <row r="388" spans="2:2" s="69" customFormat="1" x14ac:dyDescent="0.25">
      <c r="B388" s="431"/>
    </row>
    <row r="389" spans="2:2" s="69" customFormat="1" x14ac:dyDescent="0.25">
      <c r="B389" s="431"/>
    </row>
    <row r="390" spans="2:2" s="69" customFormat="1" x14ac:dyDescent="0.25">
      <c r="B390" s="431"/>
    </row>
    <row r="391" spans="2:2" s="69" customFormat="1" x14ac:dyDescent="0.25">
      <c r="B391" s="431"/>
    </row>
    <row r="392" spans="2:2" s="69" customFormat="1" x14ac:dyDescent="0.25">
      <c r="B392" s="431"/>
    </row>
    <row r="393" spans="2:2" s="69" customFormat="1" x14ac:dyDescent="0.25">
      <c r="B393" s="431"/>
    </row>
    <row r="394" spans="2:2" s="69" customFormat="1" x14ac:dyDescent="0.25">
      <c r="B394" s="431"/>
    </row>
    <row r="395" spans="2:2" s="69" customFormat="1" x14ac:dyDescent="0.25">
      <c r="B395" s="431"/>
    </row>
    <row r="396" spans="2:2" s="69" customFormat="1" x14ac:dyDescent="0.25">
      <c r="B396" s="431"/>
    </row>
    <row r="397" spans="2:2" s="69" customFormat="1" x14ac:dyDescent="0.25">
      <c r="B397" s="431"/>
    </row>
    <row r="398" spans="2:2" s="69" customFormat="1" x14ac:dyDescent="0.25">
      <c r="B398" s="431"/>
    </row>
    <row r="399" spans="2:2" s="69" customFormat="1" x14ac:dyDescent="0.25">
      <c r="B399" s="431"/>
    </row>
    <row r="400" spans="2:2" s="69" customFormat="1" x14ac:dyDescent="0.25">
      <c r="B400" s="431"/>
    </row>
    <row r="401" spans="2:2" s="69" customFormat="1" x14ac:dyDescent="0.25">
      <c r="B401" s="431"/>
    </row>
    <row r="402" spans="2:2" s="69" customFormat="1" x14ac:dyDescent="0.25">
      <c r="B402" s="431"/>
    </row>
    <row r="403" spans="2:2" s="69" customFormat="1" x14ac:dyDescent="0.25">
      <c r="B403" s="431"/>
    </row>
    <row r="404" spans="2:2" s="69" customFormat="1" x14ac:dyDescent="0.25">
      <c r="B404" s="431"/>
    </row>
    <row r="405" spans="2:2" s="69" customFormat="1" x14ac:dyDescent="0.25">
      <c r="B405" s="431"/>
    </row>
    <row r="406" spans="2:2" s="69" customFormat="1" x14ac:dyDescent="0.25">
      <c r="B406" s="431"/>
    </row>
    <row r="407" spans="2:2" s="69" customFormat="1" x14ac:dyDescent="0.25">
      <c r="B407" s="431"/>
    </row>
    <row r="408" spans="2:2" s="69" customFormat="1" x14ac:dyDescent="0.25">
      <c r="B408" s="431"/>
    </row>
    <row r="409" spans="2:2" s="69" customFormat="1" x14ac:dyDescent="0.25">
      <c r="B409" s="431"/>
    </row>
    <row r="410" spans="2:2" s="69" customFormat="1" x14ac:dyDescent="0.25">
      <c r="B410" s="431"/>
    </row>
    <row r="411" spans="2:2" s="69" customFormat="1" x14ac:dyDescent="0.25">
      <c r="B411" s="431"/>
    </row>
    <row r="412" spans="2:2" s="69" customFormat="1" x14ac:dyDescent="0.25">
      <c r="B412" s="431"/>
    </row>
    <row r="413" spans="2:2" s="69" customFormat="1" x14ac:dyDescent="0.25">
      <c r="B413" s="431"/>
    </row>
    <row r="414" spans="2:2" s="69" customFormat="1" x14ac:dyDescent="0.25">
      <c r="B414" s="431"/>
    </row>
    <row r="415" spans="2:2" s="69" customFormat="1" x14ac:dyDescent="0.25">
      <c r="B415" s="431"/>
    </row>
    <row r="416" spans="2:2" s="69" customFormat="1" x14ac:dyDescent="0.25">
      <c r="B416" s="431"/>
    </row>
    <row r="417" spans="2:2" s="69" customFormat="1" x14ac:dyDescent="0.25">
      <c r="B417" s="431"/>
    </row>
    <row r="418" spans="2:2" s="69" customFormat="1" x14ac:dyDescent="0.25">
      <c r="B418" s="431"/>
    </row>
    <row r="419" spans="2:2" s="69" customFormat="1" x14ac:dyDescent="0.25">
      <c r="B419" s="431"/>
    </row>
    <row r="420" spans="2:2" s="69" customFormat="1" x14ac:dyDescent="0.25">
      <c r="B420" s="431"/>
    </row>
    <row r="421" spans="2:2" s="69" customFormat="1" x14ac:dyDescent="0.25">
      <c r="B421" s="431"/>
    </row>
    <row r="422" spans="2:2" s="69" customFormat="1" x14ac:dyDescent="0.25">
      <c r="B422" s="431"/>
    </row>
    <row r="423" spans="2:2" s="69" customFormat="1" x14ac:dyDescent="0.25">
      <c r="B423" s="431"/>
    </row>
    <row r="424" spans="2:2" s="69" customFormat="1" x14ac:dyDescent="0.25">
      <c r="B424" s="431"/>
    </row>
    <row r="425" spans="2:2" s="69" customFormat="1" x14ac:dyDescent="0.25">
      <c r="B425" s="431"/>
    </row>
    <row r="426" spans="2:2" s="69" customFormat="1" x14ac:dyDescent="0.25">
      <c r="B426" s="431"/>
    </row>
    <row r="427" spans="2:2" s="69" customFormat="1" x14ac:dyDescent="0.25">
      <c r="B427" s="431"/>
    </row>
    <row r="428" spans="2:2" s="69" customFormat="1" x14ac:dyDescent="0.25">
      <c r="B428" s="431"/>
    </row>
    <row r="429" spans="2:2" s="69" customFormat="1" x14ac:dyDescent="0.25">
      <c r="B429" s="431"/>
    </row>
    <row r="430" spans="2:2" s="69" customFormat="1" x14ac:dyDescent="0.25">
      <c r="B430" s="431"/>
    </row>
    <row r="431" spans="2:2" s="69" customFormat="1" x14ac:dyDescent="0.25">
      <c r="B431" s="431"/>
    </row>
    <row r="432" spans="2:2" s="69" customFormat="1" x14ac:dyDescent="0.25">
      <c r="B432" s="431"/>
    </row>
    <row r="433" spans="2:2" s="69" customFormat="1" x14ac:dyDescent="0.25">
      <c r="B433" s="431"/>
    </row>
    <row r="434" spans="2:2" s="69" customFormat="1" x14ac:dyDescent="0.25">
      <c r="B434" s="431"/>
    </row>
    <row r="435" spans="2:2" s="69" customFormat="1" x14ac:dyDescent="0.25">
      <c r="B435" s="431"/>
    </row>
    <row r="436" spans="2:2" s="69" customFormat="1" x14ac:dyDescent="0.25">
      <c r="B436" s="431"/>
    </row>
    <row r="437" spans="2:2" s="69" customFormat="1" x14ac:dyDescent="0.25">
      <c r="B437" s="431"/>
    </row>
    <row r="438" spans="2:2" s="69" customFormat="1" x14ac:dyDescent="0.25">
      <c r="B438" s="431"/>
    </row>
    <row r="439" spans="2:2" s="69" customFormat="1" x14ac:dyDescent="0.25">
      <c r="B439" s="431"/>
    </row>
    <row r="440" spans="2:2" s="69" customFormat="1" x14ac:dyDescent="0.25">
      <c r="B440" s="431"/>
    </row>
    <row r="441" spans="2:2" s="69" customFormat="1" x14ac:dyDescent="0.25">
      <c r="B441" s="431"/>
    </row>
    <row r="442" spans="2:2" s="69" customFormat="1" x14ac:dyDescent="0.25">
      <c r="B442" s="431"/>
    </row>
    <row r="443" spans="2:2" s="69" customFormat="1" x14ac:dyDescent="0.25">
      <c r="B443" s="431"/>
    </row>
    <row r="444" spans="2:2" s="69" customFormat="1" x14ac:dyDescent="0.25">
      <c r="B444" s="431"/>
    </row>
    <row r="445" spans="2:2" s="69" customFormat="1" x14ac:dyDescent="0.25">
      <c r="B445" s="431"/>
    </row>
    <row r="446" spans="2:2" s="69" customFormat="1" x14ac:dyDescent="0.25">
      <c r="B446" s="431"/>
    </row>
    <row r="447" spans="2:2" s="69" customFormat="1" x14ac:dyDescent="0.25">
      <c r="B447" s="431"/>
    </row>
    <row r="448" spans="2:2" s="69" customFormat="1" x14ac:dyDescent="0.25">
      <c r="B448" s="431"/>
    </row>
    <row r="449" spans="2:2" s="69" customFormat="1" x14ac:dyDescent="0.25">
      <c r="B449" s="431"/>
    </row>
    <row r="450" spans="2:2" s="69" customFormat="1" x14ac:dyDescent="0.25">
      <c r="B450" s="431"/>
    </row>
    <row r="451" spans="2:2" s="69" customFormat="1" x14ac:dyDescent="0.25">
      <c r="B451" s="431"/>
    </row>
    <row r="452" spans="2:2" s="69" customFormat="1" x14ac:dyDescent="0.25">
      <c r="B452" s="431"/>
    </row>
    <row r="453" spans="2:2" s="69" customFormat="1" x14ac:dyDescent="0.25">
      <c r="B453" s="431"/>
    </row>
    <row r="454" spans="2:2" s="69" customFormat="1" x14ac:dyDescent="0.25">
      <c r="B454" s="431"/>
    </row>
    <row r="455" spans="2:2" s="69" customFormat="1" x14ac:dyDescent="0.25">
      <c r="B455" s="431"/>
    </row>
    <row r="456" spans="2:2" s="69" customFormat="1" x14ac:dyDescent="0.25">
      <c r="B456" s="431"/>
    </row>
    <row r="457" spans="2:2" s="69" customFormat="1" x14ac:dyDescent="0.25">
      <c r="B457" s="431"/>
    </row>
    <row r="458" spans="2:2" s="69" customFormat="1" x14ac:dyDescent="0.25">
      <c r="B458" s="431"/>
    </row>
    <row r="459" spans="2:2" s="69" customFormat="1" x14ac:dyDescent="0.25">
      <c r="B459" s="431"/>
    </row>
    <row r="460" spans="2:2" s="69" customFormat="1" x14ac:dyDescent="0.25">
      <c r="B460" s="431"/>
    </row>
    <row r="461" spans="2:2" s="69" customFormat="1" x14ac:dyDescent="0.25">
      <c r="B461" s="431"/>
    </row>
    <row r="462" spans="2:2" s="69" customFormat="1" x14ac:dyDescent="0.25">
      <c r="B462" s="431"/>
    </row>
    <row r="463" spans="2:2" s="69" customFormat="1" x14ac:dyDescent="0.25">
      <c r="B463" s="431"/>
    </row>
    <row r="464" spans="2:2" s="69" customFormat="1" x14ac:dyDescent="0.25">
      <c r="B464" s="431"/>
    </row>
    <row r="465" spans="2:2" s="69" customFormat="1" x14ac:dyDescent="0.25">
      <c r="B465" s="431"/>
    </row>
    <row r="466" spans="2:2" s="69" customFormat="1" x14ac:dyDescent="0.25">
      <c r="B466" s="431"/>
    </row>
    <row r="467" spans="2:2" s="69" customFormat="1" x14ac:dyDescent="0.25">
      <c r="B467" s="431"/>
    </row>
    <row r="468" spans="2:2" s="69" customFormat="1" x14ac:dyDescent="0.25">
      <c r="B468" s="431"/>
    </row>
    <row r="469" spans="2:2" s="69" customFormat="1" x14ac:dyDescent="0.25">
      <c r="B469" s="431"/>
    </row>
    <row r="470" spans="2:2" s="69" customFormat="1" x14ac:dyDescent="0.25">
      <c r="B470" s="431"/>
    </row>
    <row r="471" spans="2:2" s="69" customFormat="1" x14ac:dyDescent="0.25">
      <c r="B471" s="431"/>
    </row>
    <row r="472" spans="2:2" s="69" customFormat="1" x14ac:dyDescent="0.25">
      <c r="B472" s="431"/>
    </row>
    <row r="473" spans="2:2" s="69" customFormat="1" x14ac:dyDescent="0.25">
      <c r="B473" s="431"/>
    </row>
    <row r="474" spans="2:2" s="69" customFormat="1" x14ac:dyDescent="0.25">
      <c r="B474" s="431"/>
    </row>
    <row r="475" spans="2:2" s="69" customFormat="1" x14ac:dyDescent="0.25">
      <c r="B475" s="431"/>
    </row>
    <row r="476" spans="2:2" s="69" customFormat="1" x14ac:dyDescent="0.25">
      <c r="B476" s="431"/>
    </row>
    <row r="477" spans="2:2" s="69" customFormat="1" x14ac:dyDescent="0.25">
      <c r="B477" s="431"/>
    </row>
    <row r="478" spans="2:2" s="69" customFormat="1" x14ac:dyDescent="0.25">
      <c r="B478" s="431"/>
    </row>
    <row r="479" spans="2:2" s="69" customFormat="1" x14ac:dyDescent="0.25">
      <c r="B479" s="431"/>
    </row>
    <row r="480" spans="2:2" s="69" customFormat="1" x14ac:dyDescent="0.25">
      <c r="B480" s="431"/>
    </row>
    <row r="481" spans="2:2" s="69" customFormat="1" x14ac:dyDescent="0.25">
      <c r="B481" s="431"/>
    </row>
    <row r="482" spans="2:2" s="69" customFormat="1" x14ac:dyDescent="0.25">
      <c r="B482" s="431"/>
    </row>
    <row r="483" spans="2:2" s="69" customFormat="1" x14ac:dyDescent="0.25">
      <c r="B483" s="431"/>
    </row>
    <row r="484" spans="2:2" s="69" customFormat="1" x14ac:dyDescent="0.25">
      <c r="B484" s="431"/>
    </row>
    <row r="485" spans="2:2" s="69" customFormat="1" x14ac:dyDescent="0.25">
      <c r="B485" s="431"/>
    </row>
    <row r="486" spans="2:2" s="69" customFormat="1" x14ac:dyDescent="0.25">
      <c r="B486" s="431"/>
    </row>
    <row r="487" spans="2:2" s="69" customFormat="1" x14ac:dyDescent="0.25">
      <c r="B487" s="431"/>
    </row>
    <row r="488" spans="2:2" s="69" customFormat="1" x14ac:dyDescent="0.25">
      <c r="B488" s="431"/>
    </row>
    <row r="489" spans="2:2" s="69" customFormat="1" x14ac:dyDescent="0.25">
      <c r="B489" s="431"/>
    </row>
    <row r="490" spans="2:2" s="69" customFormat="1" x14ac:dyDescent="0.25">
      <c r="B490" s="431"/>
    </row>
    <row r="491" spans="2:2" s="69" customFormat="1" x14ac:dyDescent="0.25">
      <c r="B491" s="431"/>
    </row>
    <row r="492" spans="2:2" s="69" customFormat="1" x14ac:dyDescent="0.25">
      <c r="B492" s="431"/>
    </row>
    <row r="493" spans="2:2" s="69" customFormat="1" x14ac:dyDescent="0.25">
      <c r="B493" s="431"/>
    </row>
    <row r="494" spans="2:2" s="69" customFormat="1" x14ac:dyDescent="0.25">
      <c r="B494" s="431"/>
    </row>
    <row r="495" spans="2:2" s="69" customFormat="1" x14ac:dyDescent="0.25">
      <c r="B495" s="431"/>
    </row>
    <row r="496" spans="2:2" s="69" customFormat="1" x14ac:dyDescent="0.25">
      <c r="B496" s="431"/>
    </row>
    <row r="497" spans="2:2" s="69" customFormat="1" x14ac:dyDescent="0.25">
      <c r="B497" s="431"/>
    </row>
    <row r="498" spans="2:2" s="69" customFormat="1" x14ac:dyDescent="0.25">
      <c r="B498" s="431"/>
    </row>
    <row r="499" spans="2:2" s="69" customFormat="1" x14ac:dyDescent="0.25">
      <c r="B499" s="431"/>
    </row>
    <row r="500" spans="2:2" s="69" customFormat="1" x14ac:dyDescent="0.25">
      <c r="B500" s="431"/>
    </row>
    <row r="501" spans="2:2" s="69" customFormat="1" x14ac:dyDescent="0.25">
      <c r="B501" s="431"/>
    </row>
    <row r="502" spans="2:2" s="69" customFormat="1" x14ac:dyDescent="0.25">
      <c r="B502" s="431"/>
    </row>
    <row r="503" spans="2:2" s="69" customFormat="1" x14ac:dyDescent="0.25">
      <c r="B503" s="431"/>
    </row>
    <row r="504" spans="2:2" s="69" customFormat="1" x14ac:dyDescent="0.25">
      <c r="B504" s="431"/>
    </row>
    <row r="505" spans="2:2" s="69" customFormat="1" x14ac:dyDescent="0.25">
      <c r="B505" s="431"/>
    </row>
    <row r="506" spans="2:2" s="69" customFormat="1" x14ac:dyDescent="0.25">
      <c r="B506" s="431"/>
    </row>
    <row r="507" spans="2:2" s="69" customFormat="1" x14ac:dyDescent="0.25">
      <c r="B507" s="431"/>
    </row>
    <row r="508" spans="2:2" s="69" customFormat="1" x14ac:dyDescent="0.25">
      <c r="B508" s="431"/>
    </row>
    <row r="509" spans="2:2" s="69" customFormat="1" x14ac:dyDescent="0.25">
      <c r="B509" s="431"/>
    </row>
    <row r="510" spans="2:2" s="69" customFormat="1" x14ac:dyDescent="0.25">
      <c r="B510" s="431"/>
    </row>
    <row r="511" spans="2:2" s="69" customFormat="1" x14ac:dyDescent="0.25">
      <c r="B511" s="431"/>
    </row>
    <row r="512" spans="2:2" s="69" customFormat="1" x14ac:dyDescent="0.25">
      <c r="B512" s="431"/>
    </row>
    <row r="513" spans="2:2" s="69" customFormat="1" x14ac:dyDescent="0.25">
      <c r="B513" s="431"/>
    </row>
    <row r="514" spans="2:2" s="69" customFormat="1" x14ac:dyDescent="0.25">
      <c r="B514" s="431"/>
    </row>
    <row r="515" spans="2:2" s="69" customFormat="1" x14ac:dyDescent="0.25">
      <c r="B515" s="431"/>
    </row>
    <row r="516" spans="2:2" s="69" customFormat="1" x14ac:dyDescent="0.25">
      <c r="B516" s="431"/>
    </row>
    <row r="517" spans="2:2" s="69" customFormat="1" x14ac:dyDescent="0.25">
      <c r="B517" s="431"/>
    </row>
    <row r="518" spans="2:2" s="69" customFormat="1" x14ac:dyDescent="0.25">
      <c r="B518" s="431"/>
    </row>
    <row r="519" spans="2:2" s="69" customFormat="1" x14ac:dyDescent="0.25">
      <c r="B519" s="431"/>
    </row>
    <row r="520" spans="2:2" s="69" customFormat="1" x14ac:dyDescent="0.25">
      <c r="B520" s="431"/>
    </row>
    <row r="521" spans="2:2" s="69" customFormat="1" x14ac:dyDescent="0.25">
      <c r="B521" s="431"/>
    </row>
    <row r="522" spans="2:2" s="69" customFormat="1" x14ac:dyDescent="0.25">
      <c r="B522" s="431"/>
    </row>
    <row r="523" spans="2:2" s="69" customFormat="1" x14ac:dyDescent="0.25">
      <c r="B523" s="431"/>
    </row>
    <row r="524" spans="2:2" s="69" customFormat="1" x14ac:dyDescent="0.25">
      <c r="B524" s="431"/>
    </row>
    <row r="525" spans="2:2" s="69" customFormat="1" x14ac:dyDescent="0.25">
      <c r="B525" s="431"/>
    </row>
    <row r="526" spans="2:2" s="69" customFormat="1" x14ac:dyDescent="0.25">
      <c r="B526" s="431"/>
    </row>
    <row r="527" spans="2:2" s="69" customFormat="1" x14ac:dyDescent="0.25">
      <c r="B527" s="431"/>
    </row>
    <row r="528" spans="2:2" s="69" customFormat="1" x14ac:dyDescent="0.25">
      <c r="B528" s="431"/>
    </row>
    <row r="529" spans="2:2" s="69" customFormat="1" x14ac:dyDescent="0.25">
      <c r="B529" s="431"/>
    </row>
    <row r="530" spans="2:2" s="69" customFormat="1" x14ac:dyDescent="0.25">
      <c r="B530" s="431"/>
    </row>
  </sheetData>
  <mergeCells count="8">
    <mergeCell ref="A6:B6"/>
    <mergeCell ref="A7:B7"/>
    <mergeCell ref="A8:B8"/>
    <mergeCell ref="A10:B10"/>
    <mergeCell ref="A1:B1"/>
    <mergeCell ref="A2:B2"/>
    <mergeCell ref="A3:B3"/>
    <mergeCell ref="A4:B4"/>
  </mergeCells>
  <printOptions horizontalCentered="1"/>
  <pageMargins left="0.70866141732283472" right="0.70866141732283472" top="0.74803149606299213" bottom="0.74803149606299213" header="0.31496062992125984" footer="0.31496062992125984"/>
  <pageSetup scale="110" fitToHeight="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392"/>
  <sheetViews>
    <sheetView topLeftCell="A10" workbookViewId="0">
      <selection activeCell="D28" sqref="D28"/>
    </sheetView>
  </sheetViews>
  <sheetFormatPr baseColWidth="10" defaultRowHeight="15" x14ac:dyDescent="0.25"/>
  <cols>
    <col min="1" max="1" width="5.85546875" style="1" customWidth="1"/>
    <col min="2" max="2" width="81.140625" style="1" customWidth="1"/>
    <col min="3" max="3" width="18.7109375" style="32" customWidth="1"/>
    <col min="4" max="67" width="11.42578125" style="69"/>
    <col min="68" max="16384" width="11.42578125" style="1"/>
  </cols>
  <sheetData>
    <row r="1" spans="1:67" s="281" customFormat="1" ht="15.75" x14ac:dyDescent="0.25">
      <c r="A1" s="498" t="s">
        <v>1193</v>
      </c>
      <c r="B1" s="498"/>
      <c r="C1" s="498"/>
    </row>
    <row r="2" spans="1:67" s="281" customFormat="1" ht="15.75" customHeight="1" x14ac:dyDescent="0.25">
      <c r="A2" s="499" t="s">
        <v>1194</v>
      </c>
      <c r="B2" s="499"/>
      <c r="C2" s="499"/>
    </row>
    <row r="3" spans="1:67" s="281" customFormat="1" ht="15.75" customHeight="1" x14ac:dyDescent="0.25">
      <c r="A3" s="498" t="s">
        <v>1195</v>
      </c>
      <c r="B3" s="498"/>
      <c r="C3" s="498"/>
    </row>
    <row r="4" spans="1:67" s="281" customFormat="1" ht="15.75" customHeight="1" x14ac:dyDescent="0.25">
      <c r="A4" s="499" t="s">
        <v>1196</v>
      </c>
      <c r="B4" s="499"/>
      <c r="C4" s="499"/>
    </row>
    <row r="5" spans="1:67" s="281" customFormat="1" ht="15.75" customHeight="1" thickBot="1" x14ac:dyDescent="0.3">
      <c r="A5" s="415"/>
      <c r="B5" s="415"/>
      <c r="C5" s="415"/>
    </row>
    <row r="6" spans="1:67" ht="18.75" x14ac:dyDescent="0.3">
      <c r="A6" s="515" t="s">
        <v>280</v>
      </c>
      <c r="B6" s="519"/>
      <c r="C6" s="516"/>
    </row>
    <row r="7" spans="1:67" x14ac:dyDescent="0.25">
      <c r="A7" s="536" t="s">
        <v>284</v>
      </c>
      <c r="B7" s="542"/>
      <c r="C7" s="537"/>
    </row>
    <row r="8" spans="1:67" ht="15.75" thickBot="1" x14ac:dyDescent="0.3">
      <c r="A8" s="538" t="s">
        <v>491</v>
      </c>
      <c r="B8" s="543"/>
      <c r="C8" s="539"/>
    </row>
    <row r="9" spans="1:67" ht="15.75" thickBot="1" x14ac:dyDescent="0.3">
      <c r="A9" s="24"/>
      <c r="B9" s="24"/>
      <c r="C9" s="25"/>
    </row>
    <row r="10" spans="1:67" s="20" customFormat="1" ht="30.75" thickBot="1" x14ac:dyDescent="0.3">
      <c r="A10" s="374"/>
      <c r="B10" s="375" t="s">
        <v>492</v>
      </c>
      <c r="C10" s="376" t="s">
        <v>493</v>
      </c>
      <c r="D10" s="425"/>
      <c r="E10" s="425"/>
      <c r="F10" s="425"/>
      <c r="G10" s="425"/>
      <c r="H10" s="425"/>
      <c r="I10" s="425"/>
      <c r="J10" s="425"/>
      <c r="K10" s="425"/>
      <c r="L10" s="425"/>
      <c r="M10" s="425"/>
      <c r="N10" s="425"/>
      <c r="O10" s="425"/>
      <c r="P10" s="425"/>
      <c r="Q10" s="425"/>
      <c r="R10" s="425"/>
      <c r="S10" s="425"/>
      <c r="T10" s="425"/>
      <c r="U10" s="425"/>
      <c r="V10" s="425"/>
      <c r="W10" s="425"/>
      <c r="X10" s="425"/>
      <c r="Y10" s="425"/>
      <c r="Z10" s="425"/>
      <c r="AA10" s="425"/>
      <c r="AB10" s="425"/>
      <c r="AC10" s="425"/>
      <c r="AD10" s="425"/>
      <c r="AE10" s="425"/>
      <c r="AF10" s="425"/>
      <c r="AG10" s="425"/>
      <c r="AH10" s="425"/>
      <c r="AI10" s="425"/>
      <c r="AJ10" s="425"/>
      <c r="AK10" s="425"/>
      <c r="AL10" s="425"/>
      <c r="AM10" s="425"/>
      <c r="AN10" s="425"/>
      <c r="AO10" s="425"/>
      <c r="AP10" s="425"/>
      <c r="AQ10" s="425"/>
      <c r="AR10" s="425"/>
      <c r="AS10" s="425"/>
      <c r="AT10" s="425"/>
      <c r="AU10" s="425"/>
      <c r="AV10" s="425"/>
      <c r="AW10" s="425"/>
      <c r="AX10" s="425"/>
      <c r="AY10" s="425"/>
      <c r="AZ10" s="425"/>
      <c r="BA10" s="425"/>
      <c r="BB10" s="425"/>
      <c r="BC10" s="425"/>
      <c r="BD10" s="425"/>
      <c r="BE10" s="425"/>
      <c r="BF10" s="425"/>
      <c r="BG10" s="425"/>
      <c r="BH10" s="425"/>
      <c r="BI10" s="425"/>
      <c r="BJ10" s="425"/>
      <c r="BK10" s="425"/>
      <c r="BL10" s="425"/>
      <c r="BM10" s="425"/>
      <c r="BN10" s="425"/>
      <c r="BO10" s="425"/>
    </row>
    <row r="11" spans="1:67" ht="17.45" customHeight="1" thickBot="1" x14ac:dyDescent="0.3">
      <c r="A11" s="377">
        <v>1</v>
      </c>
      <c r="B11" s="378" t="s">
        <v>449</v>
      </c>
      <c r="C11" s="379">
        <v>2000000</v>
      </c>
    </row>
    <row r="12" spans="1:67" ht="16.5" customHeight="1" thickBot="1" x14ac:dyDescent="0.3">
      <c r="A12" s="377">
        <v>2</v>
      </c>
      <c r="B12" s="378" t="s">
        <v>450</v>
      </c>
      <c r="C12" s="380">
        <v>528000</v>
      </c>
    </row>
    <row r="13" spans="1:67" ht="17.45" customHeight="1" thickBot="1" x14ac:dyDescent="0.3">
      <c r="A13" s="377">
        <v>3</v>
      </c>
      <c r="B13" s="378" t="s">
        <v>451</v>
      </c>
      <c r="C13" s="379">
        <v>1734366</v>
      </c>
    </row>
    <row r="14" spans="1:67" ht="17.45" customHeight="1" thickBot="1" x14ac:dyDescent="0.3">
      <c r="A14" s="26">
        <v>4</v>
      </c>
      <c r="B14" s="27" t="s">
        <v>452</v>
      </c>
      <c r="C14" s="28">
        <v>2264000</v>
      </c>
    </row>
    <row r="15" spans="1:67" ht="17.45" customHeight="1" thickBot="1" x14ac:dyDescent="0.3">
      <c r="A15" s="26">
        <v>5</v>
      </c>
      <c r="B15" s="27" t="s">
        <v>455</v>
      </c>
      <c r="C15" s="28">
        <v>5215000</v>
      </c>
    </row>
    <row r="16" spans="1:67" ht="17.45" customHeight="1" thickBot="1" x14ac:dyDescent="0.3">
      <c r="A16" s="26">
        <v>6</v>
      </c>
      <c r="B16" s="27" t="s">
        <v>430</v>
      </c>
      <c r="C16" s="28">
        <v>161198779.81</v>
      </c>
    </row>
    <row r="17" spans="1:67" ht="17.45" customHeight="1" thickBot="1" x14ac:dyDescent="0.3">
      <c r="A17" s="26">
        <v>7</v>
      </c>
      <c r="B17" s="27" t="s">
        <v>457</v>
      </c>
      <c r="C17" s="28">
        <v>250000</v>
      </c>
    </row>
    <row r="18" spans="1:67" ht="17.45" customHeight="1" thickBot="1" x14ac:dyDescent="0.3">
      <c r="A18" s="26">
        <v>8</v>
      </c>
      <c r="B18" s="27" t="s">
        <v>494</v>
      </c>
      <c r="C18" s="29">
        <v>18266827.440000001</v>
      </c>
    </row>
    <row r="19" spans="1:67" ht="17.45" customHeight="1" thickBot="1" x14ac:dyDescent="0.3">
      <c r="A19" s="26">
        <v>9</v>
      </c>
      <c r="B19" s="27" t="s">
        <v>495</v>
      </c>
      <c r="C19" s="30">
        <v>114236747.95999999</v>
      </c>
    </row>
    <row r="20" spans="1:67" ht="17.45" customHeight="1" thickBot="1" x14ac:dyDescent="0.3">
      <c r="A20" s="26">
        <v>10</v>
      </c>
      <c r="B20" s="27" t="s">
        <v>472</v>
      </c>
      <c r="C20" s="30">
        <v>33023803.329999998</v>
      </c>
    </row>
    <row r="21" spans="1:67" ht="17.45" customHeight="1" thickBot="1" x14ac:dyDescent="0.3">
      <c r="A21" s="26">
        <v>11</v>
      </c>
      <c r="B21" s="27" t="s">
        <v>478</v>
      </c>
      <c r="C21" s="30">
        <v>7322499.96</v>
      </c>
    </row>
    <row r="22" spans="1:67" ht="17.45" customHeight="1" thickBot="1" x14ac:dyDescent="0.3">
      <c r="A22" s="26">
        <v>12</v>
      </c>
      <c r="B22" s="27" t="s">
        <v>479</v>
      </c>
      <c r="C22" s="30">
        <v>192000</v>
      </c>
    </row>
    <row r="23" spans="1:67" ht="17.45" customHeight="1" thickBot="1" x14ac:dyDescent="0.3">
      <c r="A23" s="26">
        <v>13</v>
      </c>
      <c r="B23" s="27" t="s">
        <v>480</v>
      </c>
      <c r="C23" s="30">
        <v>84500</v>
      </c>
    </row>
    <row r="24" spans="1:67" ht="17.45" customHeight="1" thickBot="1" x14ac:dyDescent="0.3">
      <c r="A24" s="26">
        <v>14</v>
      </c>
      <c r="B24" s="27" t="s">
        <v>481</v>
      </c>
      <c r="C24" s="30">
        <v>1469576</v>
      </c>
    </row>
    <row r="25" spans="1:67" s="20" customFormat="1" ht="15.75" thickBot="1" x14ac:dyDescent="0.3">
      <c r="A25" s="381"/>
      <c r="B25" s="382" t="s">
        <v>496</v>
      </c>
      <c r="C25" s="383">
        <f>SUM(C11:C24)</f>
        <v>347786100.49999994</v>
      </c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  <c r="AD25" s="425"/>
      <c r="AE25" s="425"/>
      <c r="AF25" s="425"/>
      <c r="AG25" s="425"/>
      <c r="AH25" s="425"/>
      <c r="AI25" s="425"/>
      <c r="AJ25" s="425"/>
      <c r="AK25" s="425"/>
      <c r="AL25" s="425"/>
      <c r="AM25" s="425"/>
      <c r="AN25" s="425"/>
      <c r="AO25" s="425"/>
      <c r="AP25" s="425"/>
      <c r="AQ25" s="425"/>
      <c r="AR25" s="425"/>
      <c r="AS25" s="425"/>
      <c r="AT25" s="425"/>
      <c r="AU25" s="425"/>
      <c r="AV25" s="425"/>
      <c r="AW25" s="425"/>
      <c r="AX25" s="425"/>
      <c r="AY25" s="425"/>
      <c r="AZ25" s="425"/>
      <c r="BA25" s="425"/>
      <c r="BB25" s="425"/>
      <c r="BC25" s="425"/>
      <c r="BD25" s="425"/>
      <c r="BE25" s="425"/>
      <c r="BF25" s="425"/>
      <c r="BG25" s="425"/>
      <c r="BH25" s="425"/>
      <c r="BI25" s="425"/>
      <c r="BJ25" s="425"/>
      <c r="BK25" s="425"/>
      <c r="BL25" s="425"/>
      <c r="BM25" s="425"/>
      <c r="BN25" s="425"/>
      <c r="BO25" s="425"/>
    </row>
    <row r="26" spans="1:67" s="69" customFormat="1" x14ac:dyDescent="0.25">
      <c r="C26" s="430"/>
    </row>
    <row r="27" spans="1:67" s="69" customFormat="1" x14ac:dyDescent="0.25">
      <c r="C27" s="430"/>
    </row>
    <row r="28" spans="1:67" s="69" customFormat="1" x14ac:dyDescent="0.25">
      <c r="C28" s="430"/>
    </row>
    <row r="29" spans="1:67" s="69" customFormat="1" x14ac:dyDescent="0.25">
      <c r="A29" s="432" t="s">
        <v>1137</v>
      </c>
      <c r="C29" s="430"/>
    </row>
    <row r="30" spans="1:67" s="69" customFormat="1" x14ac:dyDescent="0.25">
      <c r="C30" s="430"/>
    </row>
    <row r="31" spans="1:67" s="69" customFormat="1" x14ac:dyDescent="0.25">
      <c r="C31" s="430"/>
    </row>
    <row r="32" spans="1:67" s="69" customFormat="1" x14ac:dyDescent="0.25">
      <c r="C32" s="430"/>
    </row>
    <row r="33" spans="3:3" s="69" customFormat="1" x14ac:dyDescent="0.25">
      <c r="C33" s="430"/>
    </row>
    <row r="34" spans="3:3" s="69" customFormat="1" x14ac:dyDescent="0.25">
      <c r="C34" s="430"/>
    </row>
    <row r="35" spans="3:3" s="69" customFormat="1" x14ac:dyDescent="0.25">
      <c r="C35" s="430"/>
    </row>
    <row r="36" spans="3:3" s="69" customFormat="1" x14ac:dyDescent="0.25">
      <c r="C36" s="430"/>
    </row>
    <row r="37" spans="3:3" s="69" customFormat="1" x14ac:dyDescent="0.25">
      <c r="C37" s="430"/>
    </row>
    <row r="38" spans="3:3" s="69" customFormat="1" x14ac:dyDescent="0.25">
      <c r="C38" s="430"/>
    </row>
    <row r="39" spans="3:3" s="69" customFormat="1" x14ac:dyDescent="0.25">
      <c r="C39" s="430"/>
    </row>
    <row r="40" spans="3:3" s="69" customFormat="1" x14ac:dyDescent="0.25">
      <c r="C40" s="430"/>
    </row>
    <row r="41" spans="3:3" s="69" customFormat="1" x14ac:dyDescent="0.25">
      <c r="C41" s="430"/>
    </row>
    <row r="42" spans="3:3" s="69" customFormat="1" x14ac:dyDescent="0.25">
      <c r="C42" s="430"/>
    </row>
    <row r="43" spans="3:3" s="69" customFormat="1" x14ac:dyDescent="0.25">
      <c r="C43" s="430"/>
    </row>
    <row r="44" spans="3:3" s="69" customFormat="1" x14ac:dyDescent="0.25">
      <c r="C44" s="430"/>
    </row>
    <row r="45" spans="3:3" s="69" customFormat="1" x14ac:dyDescent="0.25">
      <c r="C45" s="430"/>
    </row>
    <row r="46" spans="3:3" s="69" customFormat="1" x14ac:dyDescent="0.25">
      <c r="C46" s="430"/>
    </row>
    <row r="47" spans="3:3" s="69" customFormat="1" x14ac:dyDescent="0.25">
      <c r="C47" s="430"/>
    </row>
    <row r="48" spans="3:3" s="69" customFormat="1" x14ac:dyDescent="0.25">
      <c r="C48" s="430"/>
    </row>
    <row r="49" spans="3:3" s="69" customFormat="1" x14ac:dyDescent="0.25">
      <c r="C49" s="430"/>
    </row>
    <row r="50" spans="3:3" s="69" customFormat="1" x14ac:dyDescent="0.25">
      <c r="C50" s="430"/>
    </row>
    <row r="51" spans="3:3" s="69" customFormat="1" x14ac:dyDescent="0.25">
      <c r="C51" s="430"/>
    </row>
    <row r="52" spans="3:3" s="69" customFormat="1" x14ac:dyDescent="0.25">
      <c r="C52" s="430"/>
    </row>
    <row r="53" spans="3:3" s="69" customFormat="1" x14ac:dyDescent="0.25">
      <c r="C53" s="430"/>
    </row>
    <row r="54" spans="3:3" s="69" customFormat="1" x14ac:dyDescent="0.25">
      <c r="C54" s="430"/>
    </row>
    <row r="55" spans="3:3" s="69" customFormat="1" x14ac:dyDescent="0.25">
      <c r="C55" s="430"/>
    </row>
    <row r="56" spans="3:3" s="69" customFormat="1" x14ac:dyDescent="0.25">
      <c r="C56" s="430"/>
    </row>
    <row r="57" spans="3:3" s="69" customFormat="1" x14ac:dyDescent="0.25">
      <c r="C57" s="430"/>
    </row>
    <row r="58" spans="3:3" s="69" customFormat="1" x14ac:dyDescent="0.25">
      <c r="C58" s="430"/>
    </row>
    <row r="59" spans="3:3" s="69" customFormat="1" x14ac:dyDescent="0.25">
      <c r="C59" s="430"/>
    </row>
    <row r="60" spans="3:3" s="69" customFormat="1" x14ac:dyDescent="0.25">
      <c r="C60" s="430"/>
    </row>
    <row r="61" spans="3:3" s="69" customFormat="1" x14ac:dyDescent="0.25">
      <c r="C61" s="430"/>
    </row>
    <row r="62" spans="3:3" s="69" customFormat="1" x14ac:dyDescent="0.25">
      <c r="C62" s="430"/>
    </row>
    <row r="63" spans="3:3" s="69" customFormat="1" x14ac:dyDescent="0.25">
      <c r="C63" s="430"/>
    </row>
    <row r="64" spans="3:3" s="69" customFormat="1" x14ac:dyDescent="0.25">
      <c r="C64" s="430"/>
    </row>
    <row r="65" spans="3:3" s="69" customFormat="1" x14ac:dyDescent="0.25">
      <c r="C65" s="430"/>
    </row>
    <row r="66" spans="3:3" s="69" customFormat="1" x14ac:dyDescent="0.25">
      <c r="C66" s="430"/>
    </row>
    <row r="67" spans="3:3" s="69" customFormat="1" x14ac:dyDescent="0.25">
      <c r="C67" s="430"/>
    </row>
    <row r="68" spans="3:3" s="69" customFormat="1" x14ac:dyDescent="0.25">
      <c r="C68" s="430"/>
    </row>
    <row r="69" spans="3:3" s="69" customFormat="1" x14ac:dyDescent="0.25">
      <c r="C69" s="430"/>
    </row>
    <row r="70" spans="3:3" s="69" customFormat="1" x14ac:dyDescent="0.25">
      <c r="C70" s="430"/>
    </row>
    <row r="71" spans="3:3" s="69" customFormat="1" x14ac:dyDescent="0.25">
      <c r="C71" s="430"/>
    </row>
    <row r="72" spans="3:3" s="69" customFormat="1" x14ac:dyDescent="0.25">
      <c r="C72" s="430"/>
    </row>
    <row r="73" spans="3:3" s="69" customFormat="1" x14ac:dyDescent="0.25">
      <c r="C73" s="430"/>
    </row>
    <row r="74" spans="3:3" s="69" customFormat="1" x14ac:dyDescent="0.25">
      <c r="C74" s="430"/>
    </row>
    <row r="75" spans="3:3" s="69" customFormat="1" x14ac:dyDescent="0.25">
      <c r="C75" s="430"/>
    </row>
    <row r="76" spans="3:3" s="69" customFormat="1" x14ac:dyDescent="0.25">
      <c r="C76" s="430"/>
    </row>
    <row r="77" spans="3:3" s="69" customFormat="1" x14ac:dyDescent="0.25">
      <c r="C77" s="430"/>
    </row>
    <row r="78" spans="3:3" s="69" customFormat="1" x14ac:dyDescent="0.25">
      <c r="C78" s="430"/>
    </row>
    <row r="79" spans="3:3" s="69" customFormat="1" x14ac:dyDescent="0.25">
      <c r="C79" s="430"/>
    </row>
    <row r="80" spans="3:3" s="69" customFormat="1" x14ac:dyDescent="0.25">
      <c r="C80" s="430"/>
    </row>
    <row r="81" spans="3:3" s="69" customFormat="1" x14ac:dyDescent="0.25">
      <c r="C81" s="430"/>
    </row>
    <row r="82" spans="3:3" s="69" customFormat="1" x14ac:dyDescent="0.25">
      <c r="C82" s="430"/>
    </row>
    <row r="83" spans="3:3" s="69" customFormat="1" x14ac:dyDescent="0.25">
      <c r="C83" s="430"/>
    </row>
    <row r="84" spans="3:3" s="69" customFormat="1" x14ac:dyDescent="0.25">
      <c r="C84" s="430"/>
    </row>
    <row r="85" spans="3:3" s="69" customFormat="1" x14ac:dyDescent="0.25">
      <c r="C85" s="430"/>
    </row>
    <row r="86" spans="3:3" s="69" customFormat="1" x14ac:dyDescent="0.25">
      <c r="C86" s="430"/>
    </row>
    <row r="87" spans="3:3" s="69" customFormat="1" x14ac:dyDescent="0.25">
      <c r="C87" s="430"/>
    </row>
    <row r="88" spans="3:3" s="69" customFormat="1" x14ac:dyDescent="0.25">
      <c r="C88" s="430"/>
    </row>
    <row r="89" spans="3:3" s="69" customFormat="1" x14ac:dyDescent="0.25">
      <c r="C89" s="430"/>
    </row>
    <row r="90" spans="3:3" s="69" customFormat="1" x14ac:dyDescent="0.25">
      <c r="C90" s="430"/>
    </row>
    <row r="91" spans="3:3" s="69" customFormat="1" x14ac:dyDescent="0.25">
      <c r="C91" s="430"/>
    </row>
    <row r="92" spans="3:3" s="69" customFormat="1" x14ac:dyDescent="0.25">
      <c r="C92" s="430"/>
    </row>
    <row r="93" spans="3:3" s="69" customFormat="1" x14ac:dyDescent="0.25">
      <c r="C93" s="430"/>
    </row>
    <row r="94" spans="3:3" s="69" customFormat="1" x14ac:dyDescent="0.25">
      <c r="C94" s="430"/>
    </row>
    <row r="95" spans="3:3" s="69" customFormat="1" x14ac:dyDescent="0.25">
      <c r="C95" s="430"/>
    </row>
    <row r="96" spans="3:3" s="69" customFormat="1" x14ac:dyDescent="0.25">
      <c r="C96" s="430"/>
    </row>
    <row r="97" spans="3:3" s="69" customFormat="1" x14ac:dyDescent="0.25">
      <c r="C97" s="430"/>
    </row>
    <row r="98" spans="3:3" s="69" customFormat="1" x14ac:dyDescent="0.25">
      <c r="C98" s="430"/>
    </row>
    <row r="99" spans="3:3" s="69" customFormat="1" x14ac:dyDescent="0.25">
      <c r="C99" s="430"/>
    </row>
    <row r="100" spans="3:3" s="69" customFormat="1" x14ac:dyDescent="0.25">
      <c r="C100" s="430"/>
    </row>
    <row r="101" spans="3:3" s="69" customFormat="1" x14ac:dyDescent="0.25">
      <c r="C101" s="430"/>
    </row>
    <row r="102" spans="3:3" s="69" customFormat="1" x14ac:dyDescent="0.25">
      <c r="C102" s="430"/>
    </row>
    <row r="103" spans="3:3" s="69" customFormat="1" x14ac:dyDescent="0.25">
      <c r="C103" s="430"/>
    </row>
    <row r="104" spans="3:3" s="69" customFormat="1" x14ac:dyDescent="0.25">
      <c r="C104" s="430"/>
    </row>
    <row r="105" spans="3:3" s="69" customFormat="1" x14ac:dyDescent="0.25">
      <c r="C105" s="430"/>
    </row>
    <row r="106" spans="3:3" s="69" customFormat="1" x14ac:dyDescent="0.25">
      <c r="C106" s="430"/>
    </row>
    <row r="107" spans="3:3" s="69" customFormat="1" x14ac:dyDescent="0.25">
      <c r="C107" s="430"/>
    </row>
    <row r="108" spans="3:3" s="69" customFormat="1" x14ac:dyDescent="0.25">
      <c r="C108" s="430"/>
    </row>
    <row r="109" spans="3:3" s="69" customFormat="1" x14ac:dyDescent="0.25">
      <c r="C109" s="430"/>
    </row>
    <row r="110" spans="3:3" s="69" customFormat="1" x14ac:dyDescent="0.25">
      <c r="C110" s="430"/>
    </row>
    <row r="111" spans="3:3" s="69" customFormat="1" x14ac:dyDescent="0.25">
      <c r="C111" s="430"/>
    </row>
    <row r="112" spans="3:3" s="69" customFormat="1" x14ac:dyDescent="0.25">
      <c r="C112" s="430"/>
    </row>
    <row r="113" spans="3:3" s="69" customFormat="1" x14ac:dyDescent="0.25">
      <c r="C113" s="430"/>
    </row>
    <row r="114" spans="3:3" s="69" customFormat="1" x14ac:dyDescent="0.25">
      <c r="C114" s="430"/>
    </row>
    <row r="115" spans="3:3" s="69" customFormat="1" x14ac:dyDescent="0.25">
      <c r="C115" s="430"/>
    </row>
    <row r="116" spans="3:3" s="69" customFormat="1" x14ac:dyDescent="0.25">
      <c r="C116" s="430"/>
    </row>
    <row r="117" spans="3:3" s="69" customFormat="1" x14ac:dyDescent="0.25">
      <c r="C117" s="430"/>
    </row>
    <row r="118" spans="3:3" s="69" customFormat="1" x14ac:dyDescent="0.25">
      <c r="C118" s="430"/>
    </row>
    <row r="119" spans="3:3" s="69" customFormat="1" x14ac:dyDescent="0.25">
      <c r="C119" s="430"/>
    </row>
    <row r="120" spans="3:3" s="69" customFormat="1" x14ac:dyDescent="0.25">
      <c r="C120" s="430"/>
    </row>
    <row r="121" spans="3:3" s="69" customFormat="1" x14ac:dyDescent="0.25">
      <c r="C121" s="430"/>
    </row>
    <row r="122" spans="3:3" s="69" customFormat="1" x14ac:dyDescent="0.25">
      <c r="C122" s="430"/>
    </row>
    <row r="123" spans="3:3" s="69" customFormat="1" x14ac:dyDescent="0.25">
      <c r="C123" s="430"/>
    </row>
    <row r="124" spans="3:3" s="69" customFormat="1" x14ac:dyDescent="0.25">
      <c r="C124" s="430"/>
    </row>
    <row r="125" spans="3:3" s="69" customFormat="1" x14ac:dyDescent="0.25">
      <c r="C125" s="430"/>
    </row>
    <row r="126" spans="3:3" s="69" customFormat="1" x14ac:dyDescent="0.25">
      <c r="C126" s="430"/>
    </row>
    <row r="127" spans="3:3" s="69" customFormat="1" x14ac:dyDescent="0.25">
      <c r="C127" s="430"/>
    </row>
    <row r="128" spans="3:3" s="69" customFormat="1" x14ac:dyDescent="0.25">
      <c r="C128" s="430"/>
    </row>
    <row r="129" spans="3:3" s="69" customFormat="1" x14ac:dyDescent="0.25">
      <c r="C129" s="430"/>
    </row>
    <row r="130" spans="3:3" s="69" customFormat="1" x14ac:dyDescent="0.25">
      <c r="C130" s="430"/>
    </row>
    <row r="131" spans="3:3" s="69" customFormat="1" x14ac:dyDescent="0.25">
      <c r="C131" s="430"/>
    </row>
    <row r="132" spans="3:3" s="69" customFormat="1" x14ac:dyDescent="0.25">
      <c r="C132" s="430"/>
    </row>
    <row r="133" spans="3:3" s="69" customFormat="1" x14ac:dyDescent="0.25">
      <c r="C133" s="430"/>
    </row>
    <row r="134" spans="3:3" s="69" customFormat="1" x14ac:dyDescent="0.25">
      <c r="C134" s="430"/>
    </row>
    <row r="135" spans="3:3" s="69" customFormat="1" x14ac:dyDescent="0.25">
      <c r="C135" s="430"/>
    </row>
    <row r="136" spans="3:3" s="69" customFormat="1" x14ac:dyDescent="0.25">
      <c r="C136" s="430"/>
    </row>
    <row r="137" spans="3:3" s="69" customFormat="1" x14ac:dyDescent="0.25">
      <c r="C137" s="430"/>
    </row>
    <row r="138" spans="3:3" s="69" customFormat="1" x14ac:dyDescent="0.25">
      <c r="C138" s="430"/>
    </row>
    <row r="139" spans="3:3" s="69" customFormat="1" x14ac:dyDescent="0.25">
      <c r="C139" s="430"/>
    </row>
    <row r="140" spans="3:3" s="69" customFormat="1" x14ac:dyDescent="0.25">
      <c r="C140" s="430"/>
    </row>
    <row r="141" spans="3:3" s="69" customFormat="1" x14ac:dyDescent="0.25">
      <c r="C141" s="430"/>
    </row>
    <row r="142" spans="3:3" s="69" customFormat="1" x14ac:dyDescent="0.25">
      <c r="C142" s="430"/>
    </row>
    <row r="143" spans="3:3" s="69" customFormat="1" x14ac:dyDescent="0.25">
      <c r="C143" s="430"/>
    </row>
    <row r="144" spans="3:3" s="69" customFormat="1" x14ac:dyDescent="0.25">
      <c r="C144" s="430"/>
    </row>
    <row r="145" spans="3:3" s="69" customFormat="1" x14ac:dyDescent="0.25">
      <c r="C145" s="430"/>
    </row>
    <row r="146" spans="3:3" s="69" customFormat="1" x14ac:dyDescent="0.25">
      <c r="C146" s="430"/>
    </row>
    <row r="147" spans="3:3" s="69" customFormat="1" x14ac:dyDescent="0.25">
      <c r="C147" s="430"/>
    </row>
    <row r="148" spans="3:3" s="69" customFormat="1" x14ac:dyDescent="0.25">
      <c r="C148" s="430"/>
    </row>
    <row r="149" spans="3:3" s="69" customFormat="1" x14ac:dyDescent="0.25">
      <c r="C149" s="430"/>
    </row>
    <row r="150" spans="3:3" s="69" customFormat="1" x14ac:dyDescent="0.25">
      <c r="C150" s="430"/>
    </row>
    <row r="151" spans="3:3" s="69" customFormat="1" x14ac:dyDescent="0.25">
      <c r="C151" s="430"/>
    </row>
    <row r="152" spans="3:3" s="69" customFormat="1" x14ac:dyDescent="0.25">
      <c r="C152" s="430"/>
    </row>
    <row r="153" spans="3:3" s="69" customFormat="1" x14ac:dyDescent="0.25">
      <c r="C153" s="430"/>
    </row>
    <row r="154" spans="3:3" s="69" customFormat="1" x14ac:dyDescent="0.25">
      <c r="C154" s="430"/>
    </row>
    <row r="155" spans="3:3" s="69" customFormat="1" x14ac:dyDescent="0.25">
      <c r="C155" s="430"/>
    </row>
    <row r="156" spans="3:3" s="69" customFormat="1" x14ac:dyDescent="0.25">
      <c r="C156" s="430"/>
    </row>
    <row r="157" spans="3:3" s="69" customFormat="1" x14ac:dyDescent="0.25">
      <c r="C157" s="430"/>
    </row>
    <row r="158" spans="3:3" s="69" customFormat="1" x14ac:dyDescent="0.25">
      <c r="C158" s="430"/>
    </row>
    <row r="159" spans="3:3" s="69" customFormat="1" x14ac:dyDescent="0.25">
      <c r="C159" s="430"/>
    </row>
    <row r="160" spans="3:3" s="69" customFormat="1" x14ac:dyDescent="0.25">
      <c r="C160" s="430"/>
    </row>
    <row r="161" spans="3:3" s="69" customFormat="1" x14ac:dyDescent="0.25">
      <c r="C161" s="430"/>
    </row>
    <row r="162" spans="3:3" s="69" customFormat="1" x14ac:dyDescent="0.25">
      <c r="C162" s="430"/>
    </row>
    <row r="163" spans="3:3" s="69" customFormat="1" x14ac:dyDescent="0.25">
      <c r="C163" s="430"/>
    </row>
    <row r="164" spans="3:3" s="69" customFormat="1" x14ac:dyDescent="0.25">
      <c r="C164" s="430"/>
    </row>
    <row r="165" spans="3:3" s="69" customFormat="1" x14ac:dyDescent="0.25">
      <c r="C165" s="430"/>
    </row>
    <row r="166" spans="3:3" s="69" customFormat="1" x14ac:dyDescent="0.25">
      <c r="C166" s="430"/>
    </row>
    <row r="167" spans="3:3" s="69" customFormat="1" x14ac:dyDescent="0.25">
      <c r="C167" s="430"/>
    </row>
    <row r="168" spans="3:3" s="69" customFormat="1" x14ac:dyDescent="0.25">
      <c r="C168" s="430"/>
    </row>
    <row r="169" spans="3:3" s="69" customFormat="1" x14ac:dyDescent="0.25">
      <c r="C169" s="430"/>
    </row>
    <row r="170" spans="3:3" s="69" customFormat="1" x14ac:dyDescent="0.25">
      <c r="C170" s="430"/>
    </row>
    <row r="171" spans="3:3" s="69" customFormat="1" x14ac:dyDescent="0.25">
      <c r="C171" s="430"/>
    </row>
    <row r="172" spans="3:3" s="69" customFormat="1" x14ac:dyDescent="0.25">
      <c r="C172" s="430"/>
    </row>
    <row r="173" spans="3:3" s="69" customFormat="1" x14ac:dyDescent="0.25">
      <c r="C173" s="430"/>
    </row>
    <row r="174" spans="3:3" s="69" customFormat="1" x14ac:dyDescent="0.25">
      <c r="C174" s="430"/>
    </row>
    <row r="175" spans="3:3" s="69" customFormat="1" x14ac:dyDescent="0.25">
      <c r="C175" s="430"/>
    </row>
    <row r="176" spans="3:3" s="69" customFormat="1" x14ac:dyDescent="0.25">
      <c r="C176" s="430"/>
    </row>
    <row r="177" spans="3:3" s="69" customFormat="1" x14ac:dyDescent="0.25">
      <c r="C177" s="430"/>
    </row>
    <row r="178" spans="3:3" s="69" customFormat="1" x14ac:dyDescent="0.25">
      <c r="C178" s="430"/>
    </row>
    <row r="179" spans="3:3" s="69" customFormat="1" x14ac:dyDescent="0.25">
      <c r="C179" s="430"/>
    </row>
    <row r="180" spans="3:3" s="69" customFormat="1" x14ac:dyDescent="0.25">
      <c r="C180" s="430"/>
    </row>
    <row r="181" spans="3:3" s="69" customFormat="1" x14ac:dyDescent="0.25">
      <c r="C181" s="430"/>
    </row>
    <row r="182" spans="3:3" s="69" customFormat="1" x14ac:dyDescent="0.25">
      <c r="C182" s="430"/>
    </row>
    <row r="183" spans="3:3" s="69" customFormat="1" x14ac:dyDescent="0.25">
      <c r="C183" s="430"/>
    </row>
    <row r="184" spans="3:3" s="69" customFormat="1" x14ac:dyDescent="0.25">
      <c r="C184" s="430"/>
    </row>
    <row r="185" spans="3:3" s="69" customFormat="1" x14ac:dyDescent="0.25">
      <c r="C185" s="430"/>
    </row>
    <row r="186" spans="3:3" s="69" customFormat="1" x14ac:dyDescent="0.25">
      <c r="C186" s="430"/>
    </row>
    <row r="187" spans="3:3" s="69" customFormat="1" x14ac:dyDescent="0.25">
      <c r="C187" s="430"/>
    </row>
    <row r="188" spans="3:3" s="69" customFormat="1" x14ac:dyDescent="0.25">
      <c r="C188" s="430"/>
    </row>
    <row r="189" spans="3:3" s="69" customFormat="1" x14ac:dyDescent="0.25">
      <c r="C189" s="430"/>
    </row>
    <row r="190" spans="3:3" s="69" customFormat="1" x14ac:dyDescent="0.25">
      <c r="C190" s="430"/>
    </row>
    <row r="191" spans="3:3" s="69" customFormat="1" x14ac:dyDescent="0.25">
      <c r="C191" s="430"/>
    </row>
    <row r="192" spans="3:3" s="69" customFormat="1" x14ac:dyDescent="0.25">
      <c r="C192" s="430"/>
    </row>
    <row r="193" spans="3:3" s="69" customFormat="1" x14ac:dyDescent="0.25">
      <c r="C193" s="430"/>
    </row>
    <row r="194" spans="3:3" s="69" customFormat="1" x14ac:dyDescent="0.25">
      <c r="C194" s="430"/>
    </row>
    <row r="195" spans="3:3" s="69" customFormat="1" x14ac:dyDescent="0.25">
      <c r="C195" s="430"/>
    </row>
    <row r="196" spans="3:3" s="69" customFormat="1" x14ac:dyDescent="0.25">
      <c r="C196" s="430"/>
    </row>
    <row r="197" spans="3:3" s="69" customFormat="1" x14ac:dyDescent="0.25">
      <c r="C197" s="430"/>
    </row>
    <row r="198" spans="3:3" s="69" customFormat="1" x14ac:dyDescent="0.25">
      <c r="C198" s="430"/>
    </row>
    <row r="199" spans="3:3" s="69" customFormat="1" x14ac:dyDescent="0.25">
      <c r="C199" s="430"/>
    </row>
    <row r="200" spans="3:3" s="69" customFormat="1" x14ac:dyDescent="0.25">
      <c r="C200" s="430"/>
    </row>
    <row r="201" spans="3:3" s="69" customFormat="1" x14ac:dyDescent="0.25">
      <c r="C201" s="430"/>
    </row>
    <row r="202" spans="3:3" s="69" customFormat="1" x14ac:dyDescent="0.25">
      <c r="C202" s="430"/>
    </row>
    <row r="203" spans="3:3" s="69" customFormat="1" x14ac:dyDescent="0.25">
      <c r="C203" s="430"/>
    </row>
    <row r="204" spans="3:3" s="69" customFormat="1" x14ac:dyDescent="0.25">
      <c r="C204" s="430"/>
    </row>
    <row r="205" spans="3:3" s="69" customFormat="1" x14ac:dyDescent="0.25">
      <c r="C205" s="430"/>
    </row>
    <row r="206" spans="3:3" s="69" customFormat="1" x14ac:dyDescent="0.25">
      <c r="C206" s="430"/>
    </row>
    <row r="207" spans="3:3" s="69" customFormat="1" x14ac:dyDescent="0.25">
      <c r="C207" s="430"/>
    </row>
    <row r="208" spans="3:3" s="69" customFormat="1" x14ac:dyDescent="0.25">
      <c r="C208" s="430"/>
    </row>
    <row r="209" spans="3:3" s="69" customFormat="1" x14ac:dyDescent="0.25">
      <c r="C209" s="430"/>
    </row>
    <row r="210" spans="3:3" s="69" customFormat="1" x14ac:dyDescent="0.25">
      <c r="C210" s="430"/>
    </row>
    <row r="211" spans="3:3" s="69" customFormat="1" x14ac:dyDescent="0.25">
      <c r="C211" s="430"/>
    </row>
    <row r="212" spans="3:3" s="69" customFormat="1" x14ac:dyDescent="0.25">
      <c r="C212" s="430"/>
    </row>
    <row r="213" spans="3:3" s="69" customFormat="1" x14ac:dyDescent="0.25">
      <c r="C213" s="430"/>
    </row>
    <row r="214" spans="3:3" s="69" customFormat="1" x14ac:dyDescent="0.25">
      <c r="C214" s="430"/>
    </row>
    <row r="215" spans="3:3" s="69" customFormat="1" x14ac:dyDescent="0.25">
      <c r="C215" s="430"/>
    </row>
    <row r="216" spans="3:3" s="69" customFormat="1" x14ac:dyDescent="0.25">
      <c r="C216" s="430"/>
    </row>
    <row r="217" spans="3:3" s="69" customFormat="1" x14ac:dyDescent="0.25">
      <c r="C217" s="430"/>
    </row>
    <row r="218" spans="3:3" s="69" customFormat="1" x14ac:dyDescent="0.25">
      <c r="C218" s="430"/>
    </row>
    <row r="219" spans="3:3" s="69" customFormat="1" x14ac:dyDescent="0.25">
      <c r="C219" s="430"/>
    </row>
    <row r="220" spans="3:3" s="69" customFormat="1" x14ac:dyDescent="0.25">
      <c r="C220" s="430"/>
    </row>
    <row r="221" spans="3:3" s="69" customFormat="1" x14ac:dyDescent="0.25">
      <c r="C221" s="430"/>
    </row>
    <row r="222" spans="3:3" s="69" customFormat="1" x14ac:dyDescent="0.25">
      <c r="C222" s="430"/>
    </row>
    <row r="223" spans="3:3" s="69" customFormat="1" x14ac:dyDescent="0.25">
      <c r="C223" s="430"/>
    </row>
    <row r="224" spans="3:3" s="69" customFormat="1" x14ac:dyDescent="0.25">
      <c r="C224" s="430"/>
    </row>
    <row r="225" spans="3:3" s="69" customFormat="1" x14ac:dyDescent="0.25">
      <c r="C225" s="430"/>
    </row>
    <row r="226" spans="3:3" s="69" customFormat="1" x14ac:dyDescent="0.25">
      <c r="C226" s="430"/>
    </row>
    <row r="227" spans="3:3" s="69" customFormat="1" x14ac:dyDescent="0.25">
      <c r="C227" s="430"/>
    </row>
    <row r="228" spans="3:3" s="69" customFormat="1" x14ac:dyDescent="0.25">
      <c r="C228" s="430"/>
    </row>
    <row r="229" spans="3:3" s="69" customFormat="1" x14ac:dyDescent="0.25">
      <c r="C229" s="430"/>
    </row>
    <row r="230" spans="3:3" s="69" customFormat="1" x14ac:dyDescent="0.25">
      <c r="C230" s="430"/>
    </row>
    <row r="231" spans="3:3" s="69" customFormat="1" x14ac:dyDescent="0.25">
      <c r="C231" s="430"/>
    </row>
    <row r="232" spans="3:3" s="69" customFormat="1" x14ac:dyDescent="0.25">
      <c r="C232" s="430"/>
    </row>
    <row r="233" spans="3:3" s="69" customFormat="1" x14ac:dyDescent="0.25">
      <c r="C233" s="430"/>
    </row>
    <row r="234" spans="3:3" s="69" customFormat="1" x14ac:dyDescent="0.25">
      <c r="C234" s="430"/>
    </row>
    <row r="235" spans="3:3" s="69" customFormat="1" x14ac:dyDescent="0.25">
      <c r="C235" s="430"/>
    </row>
    <row r="236" spans="3:3" s="69" customFormat="1" x14ac:dyDescent="0.25">
      <c r="C236" s="430"/>
    </row>
    <row r="237" spans="3:3" s="69" customFormat="1" x14ac:dyDescent="0.25">
      <c r="C237" s="430"/>
    </row>
    <row r="238" spans="3:3" s="69" customFormat="1" x14ac:dyDescent="0.25">
      <c r="C238" s="430"/>
    </row>
    <row r="239" spans="3:3" s="69" customFormat="1" x14ac:dyDescent="0.25">
      <c r="C239" s="430"/>
    </row>
    <row r="240" spans="3:3" s="69" customFormat="1" x14ac:dyDescent="0.25">
      <c r="C240" s="430"/>
    </row>
    <row r="241" spans="3:3" s="69" customFormat="1" x14ac:dyDescent="0.25">
      <c r="C241" s="430"/>
    </row>
    <row r="242" spans="3:3" s="69" customFormat="1" x14ac:dyDescent="0.25">
      <c r="C242" s="430"/>
    </row>
    <row r="243" spans="3:3" s="69" customFormat="1" x14ac:dyDescent="0.25">
      <c r="C243" s="430"/>
    </row>
    <row r="244" spans="3:3" s="69" customFormat="1" x14ac:dyDescent="0.25">
      <c r="C244" s="430"/>
    </row>
    <row r="245" spans="3:3" s="69" customFormat="1" x14ac:dyDescent="0.25">
      <c r="C245" s="430"/>
    </row>
    <row r="246" spans="3:3" s="69" customFormat="1" x14ac:dyDescent="0.25">
      <c r="C246" s="430"/>
    </row>
    <row r="247" spans="3:3" s="69" customFormat="1" x14ac:dyDescent="0.25">
      <c r="C247" s="430"/>
    </row>
    <row r="248" spans="3:3" s="69" customFormat="1" x14ac:dyDescent="0.25">
      <c r="C248" s="430"/>
    </row>
    <row r="249" spans="3:3" s="69" customFormat="1" x14ac:dyDescent="0.25">
      <c r="C249" s="430"/>
    </row>
    <row r="250" spans="3:3" s="69" customFormat="1" x14ac:dyDescent="0.25">
      <c r="C250" s="430"/>
    </row>
    <row r="251" spans="3:3" s="69" customFormat="1" x14ac:dyDescent="0.25">
      <c r="C251" s="430"/>
    </row>
    <row r="252" spans="3:3" s="69" customFormat="1" x14ac:dyDescent="0.25">
      <c r="C252" s="430"/>
    </row>
    <row r="253" spans="3:3" s="69" customFormat="1" x14ac:dyDescent="0.25">
      <c r="C253" s="430"/>
    </row>
    <row r="254" spans="3:3" s="69" customFormat="1" x14ac:dyDescent="0.25">
      <c r="C254" s="430"/>
    </row>
    <row r="255" spans="3:3" s="69" customFormat="1" x14ac:dyDescent="0.25">
      <c r="C255" s="430"/>
    </row>
    <row r="256" spans="3:3" s="69" customFormat="1" x14ac:dyDescent="0.25">
      <c r="C256" s="430"/>
    </row>
    <row r="257" spans="3:3" s="69" customFormat="1" x14ac:dyDescent="0.25">
      <c r="C257" s="430"/>
    </row>
    <row r="258" spans="3:3" s="69" customFormat="1" x14ac:dyDescent="0.25">
      <c r="C258" s="430"/>
    </row>
    <row r="259" spans="3:3" s="69" customFormat="1" x14ac:dyDescent="0.25">
      <c r="C259" s="430"/>
    </row>
    <row r="260" spans="3:3" s="69" customFormat="1" x14ac:dyDescent="0.25">
      <c r="C260" s="430"/>
    </row>
    <row r="261" spans="3:3" s="69" customFormat="1" x14ac:dyDescent="0.25">
      <c r="C261" s="430"/>
    </row>
    <row r="262" spans="3:3" s="69" customFormat="1" x14ac:dyDescent="0.25">
      <c r="C262" s="430"/>
    </row>
    <row r="263" spans="3:3" s="69" customFormat="1" x14ac:dyDescent="0.25">
      <c r="C263" s="430"/>
    </row>
    <row r="264" spans="3:3" s="69" customFormat="1" x14ac:dyDescent="0.25">
      <c r="C264" s="430"/>
    </row>
    <row r="265" spans="3:3" s="69" customFormat="1" x14ac:dyDescent="0.25">
      <c r="C265" s="430"/>
    </row>
    <row r="266" spans="3:3" s="69" customFormat="1" x14ac:dyDescent="0.25">
      <c r="C266" s="430"/>
    </row>
    <row r="267" spans="3:3" s="69" customFormat="1" x14ac:dyDescent="0.25">
      <c r="C267" s="430"/>
    </row>
    <row r="268" spans="3:3" s="69" customFormat="1" x14ac:dyDescent="0.25">
      <c r="C268" s="430"/>
    </row>
    <row r="269" spans="3:3" s="69" customFormat="1" x14ac:dyDescent="0.25">
      <c r="C269" s="430"/>
    </row>
    <row r="270" spans="3:3" s="69" customFormat="1" x14ac:dyDescent="0.25">
      <c r="C270" s="430"/>
    </row>
    <row r="271" spans="3:3" s="69" customFormat="1" x14ac:dyDescent="0.25">
      <c r="C271" s="430"/>
    </row>
    <row r="272" spans="3:3" s="69" customFormat="1" x14ac:dyDescent="0.25">
      <c r="C272" s="430"/>
    </row>
    <row r="273" spans="3:3" s="69" customFormat="1" x14ac:dyDescent="0.25">
      <c r="C273" s="430"/>
    </row>
    <row r="274" spans="3:3" s="69" customFormat="1" x14ac:dyDescent="0.25">
      <c r="C274" s="430"/>
    </row>
    <row r="275" spans="3:3" s="69" customFormat="1" x14ac:dyDescent="0.25">
      <c r="C275" s="430"/>
    </row>
    <row r="276" spans="3:3" s="69" customFormat="1" x14ac:dyDescent="0.25">
      <c r="C276" s="430"/>
    </row>
    <row r="277" spans="3:3" s="69" customFormat="1" x14ac:dyDescent="0.25">
      <c r="C277" s="430"/>
    </row>
    <row r="278" spans="3:3" s="69" customFormat="1" x14ac:dyDescent="0.25">
      <c r="C278" s="430"/>
    </row>
    <row r="279" spans="3:3" s="69" customFormat="1" x14ac:dyDescent="0.25">
      <c r="C279" s="430"/>
    </row>
    <row r="280" spans="3:3" s="69" customFormat="1" x14ac:dyDescent="0.25">
      <c r="C280" s="430"/>
    </row>
    <row r="281" spans="3:3" s="69" customFormat="1" x14ac:dyDescent="0.25">
      <c r="C281" s="430"/>
    </row>
    <row r="282" spans="3:3" s="69" customFormat="1" x14ac:dyDescent="0.25">
      <c r="C282" s="430"/>
    </row>
    <row r="283" spans="3:3" s="69" customFormat="1" x14ac:dyDescent="0.25">
      <c r="C283" s="430"/>
    </row>
    <row r="284" spans="3:3" s="69" customFormat="1" x14ac:dyDescent="0.25">
      <c r="C284" s="430"/>
    </row>
    <row r="285" spans="3:3" s="69" customFormat="1" x14ac:dyDescent="0.25">
      <c r="C285" s="430"/>
    </row>
    <row r="286" spans="3:3" s="69" customFormat="1" x14ac:dyDescent="0.25">
      <c r="C286" s="430"/>
    </row>
    <row r="287" spans="3:3" s="69" customFormat="1" x14ac:dyDescent="0.25">
      <c r="C287" s="430"/>
    </row>
    <row r="288" spans="3:3" s="69" customFormat="1" x14ac:dyDescent="0.25">
      <c r="C288" s="430"/>
    </row>
    <row r="289" spans="3:3" s="69" customFormat="1" x14ac:dyDescent="0.25">
      <c r="C289" s="430"/>
    </row>
    <row r="290" spans="3:3" s="69" customFormat="1" x14ac:dyDescent="0.25">
      <c r="C290" s="430"/>
    </row>
    <row r="291" spans="3:3" s="69" customFormat="1" x14ac:dyDescent="0.25">
      <c r="C291" s="430"/>
    </row>
    <row r="292" spans="3:3" s="69" customFormat="1" x14ac:dyDescent="0.25">
      <c r="C292" s="430"/>
    </row>
    <row r="293" spans="3:3" s="69" customFormat="1" x14ac:dyDescent="0.25">
      <c r="C293" s="430"/>
    </row>
    <row r="294" spans="3:3" s="69" customFormat="1" x14ac:dyDescent="0.25">
      <c r="C294" s="430"/>
    </row>
    <row r="295" spans="3:3" s="69" customFormat="1" x14ac:dyDescent="0.25">
      <c r="C295" s="430"/>
    </row>
    <row r="296" spans="3:3" s="69" customFormat="1" x14ac:dyDescent="0.25">
      <c r="C296" s="430"/>
    </row>
    <row r="297" spans="3:3" s="69" customFormat="1" x14ac:dyDescent="0.25">
      <c r="C297" s="430"/>
    </row>
    <row r="298" spans="3:3" s="69" customFormat="1" x14ac:dyDescent="0.25">
      <c r="C298" s="430"/>
    </row>
    <row r="299" spans="3:3" s="69" customFormat="1" x14ac:dyDescent="0.25">
      <c r="C299" s="430"/>
    </row>
    <row r="300" spans="3:3" s="69" customFormat="1" x14ac:dyDescent="0.25">
      <c r="C300" s="430"/>
    </row>
    <row r="301" spans="3:3" s="69" customFormat="1" x14ac:dyDescent="0.25">
      <c r="C301" s="430"/>
    </row>
    <row r="302" spans="3:3" s="69" customFormat="1" x14ac:dyDescent="0.25">
      <c r="C302" s="430"/>
    </row>
    <row r="303" spans="3:3" s="69" customFormat="1" x14ac:dyDescent="0.25">
      <c r="C303" s="430"/>
    </row>
    <row r="304" spans="3:3" s="69" customFormat="1" x14ac:dyDescent="0.25">
      <c r="C304" s="430"/>
    </row>
    <row r="305" spans="3:3" s="69" customFormat="1" x14ac:dyDescent="0.25">
      <c r="C305" s="430"/>
    </row>
    <row r="306" spans="3:3" s="69" customFormat="1" x14ac:dyDescent="0.25">
      <c r="C306" s="430"/>
    </row>
    <row r="307" spans="3:3" s="69" customFormat="1" x14ac:dyDescent="0.25">
      <c r="C307" s="430"/>
    </row>
    <row r="308" spans="3:3" s="69" customFormat="1" x14ac:dyDescent="0.25">
      <c r="C308" s="430"/>
    </row>
    <row r="309" spans="3:3" s="69" customFormat="1" x14ac:dyDescent="0.25">
      <c r="C309" s="430"/>
    </row>
    <row r="310" spans="3:3" s="69" customFormat="1" x14ac:dyDescent="0.25">
      <c r="C310" s="430"/>
    </row>
    <row r="311" spans="3:3" s="69" customFormat="1" x14ac:dyDescent="0.25">
      <c r="C311" s="430"/>
    </row>
    <row r="312" spans="3:3" s="69" customFormat="1" x14ac:dyDescent="0.25">
      <c r="C312" s="430"/>
    </row>
    <row r="313" spans="3:3" s="69" customFormat="1" x14ac:dyDescent="0.25">
      <c r="C313" s="430"/>
    </row>
    <row r="314" spans="3:3" s="69" customFormat="1" x14ac:dyDescent="0.25">
      <c r="C314" s="430"/>
    </row>
    <row r="315" spans="3:3" s="69" customFormat="1" x14ac:dyDescent="0.25">
      <c r="C315" s="430"/>
    </row>
    <row r="316" spans="3:3" s="69" customFormat="1" x14ac:dyDescent="0.25">
      <c r="C316" s="430"/>
    </row>
    <row r="317" spans="3:3" s="69" customFormat="1" x14ac:dyDescent="0.25">
      <c r="C317" s="430"/>
    </row>
    <row r="318" spans="3:3" s="69" customFormat="1" x14ac:dyDescent="0.25">
      <c r="C318" s="430"/>
    </row>
    <row r="319" spans="3:3" s="69" customFormat="1" x14ac:dyDescent="0.25">
      <c r="C319" s="430"/>
    </row>
    <row r="320" spans="3:3" s="69" customFormat="1" x14ac:dyDescent="0.25">
      <c r="C320" s="430"/>
    </row>
    <row r="321" spans="3:3" s="69" customFormat="1" x14ac:dyDescent="0.25">
      <c r="C321" s="430"/>
    </row>
    <row r="322" spans="3:3" s="69" customFormat="1" x14ac:dyDescent="0.25">
      <c r="C322" s="430"/>
    </row>
    <row r="323" spans="3:3" s="69" customFormat="1" x14ac:dyDescent="0.25">
      <c r="C323" s="430"/>
    </row>
    <row r="324" spans="3:3" s="69" customFormat="1" x14ac:dyDescent="0.25">
      <c r="C324" s="430"/>
    </row>
    <row r="325" spans="3:3" s="69" customFormat="1" x14ac:dyDescent="0.25">
      <c r="C325" s="430"/>
    </row>
    <row r="326" spans="3:3" s="69" customFormat="1" x14ac:dyDescent="0.25">
      <c r="C326" s="430"/>
    </row>
    <row r="327" spans="3:3" s="69" customFormat="1" x14ac:dyDescent="0.25">
      <c r="C327" s="430"/>
    </row>
    <row r="328" spans="3:3" s="69" customFormat="1" x14ac:dyDescent="0.25">
      <c r="C328" s="430"/>
    </row>
    <row r="329" spans="3:3" s="69" customFormat="1" x14ac:dyDescent="0.25">
      <c r="C329" s="430"/>
    </row>
    <row r="330" spans="3:3" s="69" customFormat="1" x14ac:dyDescent="0.25">
      <c r="C330" s="430"/>
    </row>
    <row r="331" spans="3:3" s="69" customFormat="1" x14ac:dyDescent="0.25">
      <c r="C331" s="430"/>
    </row>
    <row r="332" spans="3:3" s="69" customFormat="1" x14ac:dyDescent="0.25">
      <c r="C332" s="430"/>
    </row>
    <row r="333" spans="3:3" s="69" customFormat="1" x14ac:dyDescent="0.25">
      <c r="C333" s="430"/>
    </row>
    <row r="334" spans="3:3" s="69" customFormat="1" x14ac:dyDescent="0.25">
      <c r="C334" s="430"/>
    </row>
    <row r="335" spans="3:3" s="69" customFormat="1" x14ac:dyDescent="0.25">
      <c r="C335" s="430"/>
    </row>
    <row r="336" spans="3:3" s="69" customFormat="1" x14ac:dyDescent="0.25">
      <c r="C336" s="430"/>
    </row>
    <row r="337" spans="3:3" s="69" customFormat="1" x14ac:dyDescent="0.25">
      <c r="C337" s="430"/>
    </row>
    <row r="338" spans="3:3" s="69" customFormat="1" x14ac:dyDescent="0.25">
      <c r="C338" s="430"/>
    </row>
    <row r="339" spans="3:3" s="69" customFormat="1" x14ac:dyDescent="0.25">
      <c r="C339" s="430"/>
    </row>
    <row r="340" spans="3:3" s="69" customFormat="1" x14ac:dyDescent="0.25">
      <c r="C340" s="430"/>
    </row>
    <row r="341" spans="3:3" s="69" customFormat="1" x14ac:dyDescent="0.25">
      <c r="C341" s="430"/>
    </row>
    <row r="342" spans="3:3" s="69" customFormat="1" x14ac:dyDescent="0.25">
      <c r="C342" s="430"/>
    </row>
    <row r="343" spans="3:3" s="69" customFormat="1" x14ac:dyDescent="0.25">
      <c r="C343" s="430"/>
    </row>
    <row r="344" spans="3:3" s="69" customFormat="1" x14ac:dyDescent="0.25">
      <c r="C344" s="430"/>
    </row>
    <row r="345" spans="3:3" s="69" customFormat="1" x14ac:dyDescent="0.25">
      <c r="C345" s="430"/>
    </row>
    <row r="346" spans="3:3" s="69" customFormat="1" x14ac:dyDescent="0.25">
      <c r="C346" s="430"/>
    </row>
    <row r="347" spans="3:3" s="69" customFormat="1" x14ac:dyDescent="0.25">
      <c r="C347" s="430"/>
    </row>
    <row r="348" spans="3:3" s="69" customFormat="1" x14ac:dyDescent="0.25">
      <c r="C348" s="430"/>
    </row>
    <row r="349" spans="3:3" s="69" customFormat="1" x14ac:dyDescent="0.25">
      <c r="C349" s="430"/>
    </row>
    <row r="350" spans="3:3" s="69" customFormat="1" x14ac:dyDescent="0.25">
      <c r="C350" s="430"/>
    </row>
    <row r="351" spans="3:3" s="69" customFormat="1" x14ac:dyDescent="0.25">
      <c r="C351" s="430"/>
    </row>
    <row r="352" spans="3:3" s="69" customFormat="1" x14ac:dyDescent="0.25">
      <c r="C352" s="430"/>
    </row>
    <row r="353" spans="3:3" s="69" customFormat="1" x14ac:dyDescent="0.25">
      <c r="C353" s="430"/>
    </row>
    <row r="354" spans="3:3" s="69" customFormat="1" x14ac:dyDescent="0.25">
      <c r="C354" s="430"/>
    </row>
    <row r="355" spans="3:3" s="69" customFormat="1" x14ac:dyDescent="0.25">
      <c r="C355" s="430"/>
    </row>
    <row r="356" spans="3:3" s="69" customFormat="1" x14ac:dyDescent="0.25">
      <c r="C356" s="430"/>
    </row>
    <row r="357" spans="3:3" s="69" customFormat="1" x14ac:dyDescent="0.25">
      <c r="C357" s="430"/>
    </row>
    <row r="358" spans="3:3" s="69" customFormat="1" x14ac:dyDescent="0.25">
      <c r="C358" s="430"/>
    </row>
    <row r="359" spans="3:3" s="69" customFormat="1" x14ac:dyDescent="0.25">
      <c r="C359" s="430"/>
    </row>
    <row r="360" spans="3:3" s="69" customFormat="1" x14ac:dyDescent="0.25">
      <c r="C360" s="430"/>
    </row>
    <row r="361" spans="3:3" s="69" customFormat="1" x14ac:dyDescent="0.25">
      <c r="C361" s="430"/>
    </row>
    <row r="362" spans="3:3" s="69" customFormat="1" x14ac:dyDescent="0.25">
      <c r="C362" s="430"/>
    </row>
    <row r="363" spans="3:3" s="69" customFormat="1" x14ac:dyDescent="0.25">
      <c r="C363" s="430"/>
    </row>
    <row r="364" spans="3:3" s="69" customFormat="1" x14ac:dyDescent="0.25">
      <c r="C364" s="430"/>
    </row>
    <row r="365" spans="3:3" s="69" customFormat="1" x14ac:dyDescent="0.25">
      <c r="C365" s="430"/>
    </row>
    <row r="366" spans="3:3" s="69" customFormat="1" x14ac:dyDescent="0.25">
      <c r="C366" s="430"/>
    </row>
    <row r="367" spans="3:3" s="69" customFormat="1" x14ac:dyDescent="0.25">
      <c r="C367" s="430"/>
    </row>
    <row r="368" spans="3:3" s="69" customFormat="1" x14ac:dyDescent="0.25">
      <c r="C368" s="430"/>
    </row>
    <row r="369" spans="3:3" s="69" customFormat="1" x14ac:dyDescent="0.25">
      <c r="C369" s="430"/>
    </row>
    <row r="370" spans="3:3" s="69" customFormat="1" x14ac:dyDescent="0.25">
      <c r="C370" s="430"/>
    </row>
    <row r="371" spans="3:3" s="69" customFormat="1" x14ac:dyDescent="0.25">
      <c r="C371" s="430"/>
    </row>
    <row r="372" spans="3:3" s="69" customFormat="1" x14ac:dyDescent="0.25">
      <c r="C372" s="430"/>
    </row>
    <row r="373" spans="3:3" s="69" customFormat="1" x14ac:dyDescent="0.25">
      <c r="C373" s="430"/>
    </row>
    <row r="374" spans="3:3" s="69" customFormat="1" x14ac:dyDescent="0.25">
      <c r="C374" s="430"/>
    </row>
    <row r="375" spans="3:3" s="69" customFormat="1" x14ac:dyDescent="0.25">
      <c r="C375" s="430"/>
    </row>
    <row r="376" spans="3:3" s="69" customFormat="1" x14ac:dyDescent="0.25">
      <c r="C376" s="430"/>
    </row>
    <row r="377" spans="3:3" s="69" customFormat="1" x14ac:dyDescent="0.25">
      <c r="C377" s="430"/>
    </row>
    <row r="378" spans="3:3" s="69" customFormat="1" x14ac:dyDescent="0.25">
      <c r="C378" s="430"/>
    </row>
    <row r="379" spans="3:3" s="69" customFormat="1" x14ac:dyDescent="0.25">
      <c r="C379" s="430"/>
    </row>
    <row r="380" spans="3:3" s="69" customFormat="1" x14ac:dyDescent="0.25">
      <c r="C380" s="430"/>
    </row>
    <row r="381" spans="3:3" s="69" customFormat="1" x14ac:dyDescent="0.25">
      <c r="C381" s="430"/>
    </row>
    <row r="382" spans="3:3" s="69" customFormat="1" x14ac:dyDescent="0.25">
      <c r="C382" s="430"/>
    </row>
    <row r="383" spans="3:3" s="69" customFormat="1" x14ac:dyDescent="0.25">
      <c r="C383" s="430"/>
    </row>
    <row r="384" spans="3:3" s="69" customFormat="1" x14ac:dyDescent="0.25">
      <c r="C384" s="430"/>
    </row>
    <row r="385" spans="3:3" s="69" customFormat="1" x14ac:dyDescent="0.25">
      <c r="C385" s="430"/>
    </row>
    <row r="386" spans="3:3" s="69" customFormat="1" x14ac:dyDescent="0.25">
      <c r="C386" s="430"/>
    </row>
    <row r="387" spans="3:3" s="69" customFormat="1" x14ac:dyDescent="0.25">
      <c r="C387" s="430"/>
    </row>
    <row r="388" spans="3:3" s="69" customFormat="1" x14ac:dyDescent="0.25">
      <c r="C388" s="430"/>
    </row>
    <row r="389" spans="3:3" s="69" customFormat="1" x14ac:dyDescent="0.25">
      <c r="C389" s="430"/>
    </row>
    <row r="390" spans="3:3" s="69" customFormat="1" x14ac:dyDescent="0.25">
      <c r="C390" s="430"/>
    </row>
    <row r="391" spans="3:3" s="69" customFormat="1" x14ac:dyDescent="0.25">
      <c r="C391" s="430"/>
    </row>
    <row r="392" spans="3:3" s="69" customFormat="1" x14ac:dyDescent="0.25">
      <c r="C392" s="430"/>
    </row>
  </sheetData>
  <mergeCells count="7">
    <mergeCell ref="A6:C6"/>
    <mergeCell ref="A7:C7"/>
    <mergeCell ref="A8:C8"/>
    <mergeCell ref="A1:C1"/>
    <mergeCell ref="A2:C2"/>
    <mergeCell ref="A3:C3"/>
    <mergeCell ref="A4:C4"/>
  </mergeCells>
  <printOptions horizontalCentered="1"/>
  <pageMargins left="0.70866141732283472" right="0.70866141732283472" top="0.74803149606299213" bottom="0.74803149606299213" header="0.31496062992125984" footer="0.31496062992125984"/>
  <pageSetup fitToHeight="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15"/>
  <sheetViews>
    <sheetView topLeftCell="A20" workbookViewId="0">
      <selection activeCell="B21" sqref="B21"/>
    </sheetView>
  </sheetViews>
  <sheetFormatPr baseColWidth="10" defaultRowHeight="12.75" x14ac:dyDescent="0.2"/>
  <cols>
    <col min="1" max="1" width="11.42578125" style="443"/>
    <col min="2" max="2" width="121.42578125" style="443" customWidth="1"/>
    <col min="3" max="3" width="16.28515625" style="443" customWidth="1"/>
    <col min="4" max="16384" width="11.42578125" style="443"/>
  </cols>
  <sheetData>
    <row r="1" spans="1:7" s="440" customFormat="1" x14ac:dyDescent="0.2">
      <c r="A1" s="550" t="s">
        <v>1193</v>
      </c>
      <c r="B1" s="550"/>
      <c r="C1" s="550"/>
      <c r="D1" s="439"/>
      <c r="E1" s="439"/>
      <c r="F1" s="439"/>
      <c r="G1" s="439"/>
    </row>
    <row r="2" spans="1:7" s="440" customFormat="1" ht="15.75" customHeight="1" x14ac:dyDescent="0.2">
      <c r="A2" s="551" t="s">
        <v>1194</v>
      </c>
      <c r="B2" s="551"/>
      <c r="C2" s="551"/>
      <c r="D2" s="441"/>
      <c r="E2" s="441"/>
      <c r="F2" s="441"/>
      <c r="G2" s="441"/>
    </row>
    <row r="3" spans="1:7" s="440" customFormat="1" ht="15.75" customHeight="1" x14ac:dyDescent="0.2">
      <c r="A3" s="550" t="s">
        <v>1195</v>
      </c>
      <c r="B3" s="550"/>
      <c r="C3" s="550"/>
      <c r="D3" s="441"/>
      <c r="E3" s="441"/>
      <c r="F3" s="441"/>
      <c r="G3" s="441"/>
    </row>
    <row r="4" spans="1:7" s="440" customFormat="1" ht="15.75" customHeight="1" x14ac:dyDescent="0.2">
      <c r="A4" s="551" t="s">
        <v>1196</v>
      </c>
      <c r="B4" s="551"/>
      <c r="C4" s="551"/>
      <c r="D4" s="441"/>
      <c r="E4" s="441"/>
      <c r="F4" s="441"/>
      <c r="G4" s="441"/>
    </row>
    <row r="5" spans="1:7" s="440" customFormat="1" ht="15.75" customHeight="1" x14ac:dyDescent="0.2">
      <c r="A5" s="442"/>
      <c r="B5" s="442"/>
      <c r="C5" s="442"/>
      <c r="D5" s="441"/>
      <c r="E5" s="441"/>
      <c r="F5" s="441"/>
      <c r="G5" s="441"/>
    </row>
    <row r="6" spans="1:7" ht="14.25" customHeight="1" x14ac:dyDescent="0.2">
      <c r="A6" s="544" t="s">
        <v>280</v>
      </c>
      <c r="B6" s="545"/>
      <c r="C6" s="546"/>
    </row>
    <row r="7" spans="1:7" ht="15" customHeight="1" x14ac:dyDescent="0.2">
      <c r="A7" s="547" t="s">
        <v>284</v>
      </c>
      <c r="B7" s="548"/>
      <c r="C7" s="549"/>
    </row>
    <row r="8" spans="1:7" ht="15" customHeight="1" thickBot="1" x14ac:dyDescent="0.25">
      <c r="A8" s="547" t="s">
        <v>1126</v>
      </c>
      <c r="B8" s="548"/>
      <c r="C8" s="549"/>
    </row>
    <row r="9" spans="1:7" ht="15.75" customHeight="1" thickBot="1" x14ac:dyDescent="0.25">
      <c r="A9" s="444"/>
      <c r="B9" s="445" t="s">
        <v>742</v>
      </c>
      <c r="C9" s="384"/>
    </row>
    <row r="10" spans="1:7" ht="13.5" thickBot="1" x14ac:dyDescent="0.25">
      <c r="A10" s="446" t="s">
        <v>0</v>
      </c>
      <c r="B10" s="446" t="s">
        <v>1</v>
      </c>
      <c r="C10" s="446"/>
    </row>
    <row r="11" spans="1:7" ht="13.5" thickBot="1" x14ac:dyDescent="0.25">
      <c r="A11" s="447">
        <v>1000</v>
      </c>
      <c r="B11" s="447" t="s">
        <v>243</v>
      </c>
      <c r="C11" s="448">
        <v>180000</v>
      </c>
    </row>
    <row r="12" spans="1:7" ht="13.5" hidden="1" thickBot="1" x14ac:dyDescent="0.25">
      <c r="A12" s="449" t="s">
        <v>244</v>
      </c>
      <c r="B12" s="449" t="s">
        <v>245</v>
      </c>
      <c r="C12" s="450">
        <v>0</v>
      </c>
    </row>
    <row r="13" spans="1:7" ht="13.5" hidden="1" thickBot="1" x14ac:dyDescent="0.25">
      <c r="A13" s="449" t="s">
        <v>586</v>
      </c>
      <c r="B13" s="449" t="s">
        <v>1089</v>
      </c>
      <c r="C13" s="450">
        <v>0</v>
      </c>
    </row>
    <row r="14" spans="1:7" ht="13.5" hidden="1" thickBot="1" x14ac:dyDescent="0.25">
      <c r="A14" s="449" t="s">
        <v>246</v>
      </c>
      <c r="B14" s="449" t="s">
        <v>247</v>
      </c>
      <c r="C14" s="450">
        <v>0</v>
      </c>
    </row>
    <row r="15" spans="1:7" s="423" customFormat="1" ht="13.5" thickBot="1" x14ac:dyDescent="0.25">
      <c r="A15" s="451">
        <v>1100</v>
      </c>
      <c r="B15" s="452" t="s">
        <v>1138</v>
      </c>
      <c r="C15" s="453">
        <f>C16</f>
        <v>180000</v>
      </c>
    </row>
    <row r="16" spans="1:7" ht="13.5" thickBot="1" x14ac:dyDescent="0.25">
      <c r="A16" s="449" t="s">
        <v>248</v>
      </c>
      <c r="B16" s="449" t="s">
        <v>249</v>
      </c>
      <c r="C16" s="454">
        <v>180000</v>
      </c>
    </row>
    <row r="17" spans="1:3" ht="13.5" thickBot="1" x14ac:dyDescent="0.25">
      <c r="A17" s="447">
        <v>2000</v>
      </c>
      <c r="B17" s="447" t="s">
        <v>2</v>
      </c>
      <c r="C17" s="448">
        <v>7400</v>
      </c>
    </row>
    <row r="18" spans="1:3" s="231" customFormat="1" ht="13.5" thickBot="1" x14ac:dyDescent="0.25">
      <c r="A18" s="451">
        <v>2200</v>
      </c>
      <c r="B18" s="452" t="s">
        <v>1143</v>
      </c>
      <c r="C18" s="453">
        <f>SUM(C19:C20)</f>
        <v>7400</v>
      </c>
    </row>
    <row r="19" spans="1:3" ht="13.5" thickBot="1" x14ac:dyDescent="0.25">
      <c r="A19" s="449" t="s">
        <v>18</v>
      </c>
      <c r="B19" s="455" t="s">
        <v>19</v>
      </c>
      <c r="C19" s="456">
        <v>6000</v>
      </c>
    </row>
    <row r="20" spans="1:3" ht="13.5" thickBot="1" x14ac:dyDescent="0.25">
      <c r="A20" s="449" t="s">
        <v>22</v>
      </c>
      <c r="B20" s="449" t="s">
        <v>23</v>
      </c>
      <c r="C20" s="456">
        <v>1400</v>
      </c>
    </row>
    <row r="21" spans="1:3" ht="13.5" thickBot="1" x14ac:dyDescent="0.25">
      <c r="A21" s="447">
        <v>3000</v>
      </c>
      <c r="B21" s="447" t="s">
        <v>90</v>
      </c>
      <c r="C21" s="448">
        <v>12600</v>
      </c>
    </row>
    <row r="22" spans="1:3" s="231" customFormat="1" ht="13.5" thickBot="1" x14ac:dyDescent="0.25">
      <c r="A22" s="451">
        <v>3300</v>
      </c>
      <c r="B22" s="452" t="s">
        <v>1153</v>
      </c>
      <c r="C22" s="453">
        <f>C23</f>
        <v>6000</v>
      </c>
    </row>
    <row r="23" spans="1:3" ht="13.5" thickBot="1" x14ac:dyDescent="0.25">
      <c r="A23" s="449" t="s">
        <v>121</v>
      </c>
      <c r="B23" s="455" t="s">
        <v>122</v>
      </c>
      <c r="C23" s="457">
        <v>6000</v>
      </c>
    </row>
    <row r="24" spans="1:3" s="231" customFormat="1" ht="13.5" thickBot="1" x14ac:dyDescent="0.25">
      <c r="A24" s="451">
        <v>3700</v>
      </c>
      <c r="B24" s="452" t="s">
        <v>1157</v>
      </c>
      <c r="C24" s="453">
        <f>SUM(C25:C26)</f>
        <v>5600</v>
      </c>
    </row>
    <row r="25" spans="1:3" ht="13.5" thickBot="1" x14ac:dyDescent="0.25">
      <c r="A25" s="449" t="s">
        <v>165</v>
      </c>
      <c r="B25" s="455" t="s">
        <v>166</v>
      </c>
      <c r="C25" s="458">
        <v>3500</v>
      </c>
    </row>
    <row r="26" spans="1:3" ht="13.5" thickBot="1" x14ac:dyDescent="0.25">
      <c r="A26" s="449" t="s">
        <v>169</v>
      </c>
      <c r="B26" s="455" t="s">
        <v>170</v>
      </c>
      <c r="C26" s="458">
        <v>2100</v>
      </c>
    </row>
    <row r="27" spans="1:3" s="231" customFormat="1" ht="13.5" thickBot="1" x14ac:dyDescent="0.25">
      <c r="A27" s="451">
        <v>3800</v>
      </c>
      <c r="B27" s="452" t="s">
        <v>1158</v>
      </c>
      <c r="C27" s="453">
        <f>C28</f>
        <v>1000</v>
      </c>
    </row>
    <row r="28" spans="1:3" ht="13.5" thickBot="1" x14ac:dyDescent="0.25">
      <c r="A28" s="449" t="s">
        <v>177</v>
      </c>
      <c r="B28" s="455" t="s">
        <v>178</v>
      </c>
      <c r="C28" s="459">
        <v>1000</v>
      </c>
    </row>
    <row r="29" spans="1:3" ht="13.5" thickBot="1" x14ac:dyDescent="0.25">
      <c r="A29" s="460"/>
      <c r="B29" s="460" t="s">
        <v>582</v>
      </c>
      <c r="C29" s="461">
        <v>200000</v>
      </c>
    </row>
    <row r="30" spans="1:3" ht="13.5" hidden="1" thickBot="1" x14ac:dyDescent="0.25">
      <c r="A30" s="462"/>
      <c r="B30" s="463" t="s">
        <v>1125</v>
      </c>
      <c r="C30" s="464"/>
    </row>
    <row r="31" spans="1:3" ht="13.5" hidden="1" thickBot="1" x14ac:dyDescent="0.25">
      <c r="A31" s="465" t="s">
        <v>0</v>
      </c>
      <c r="B31" s="465" t="s">
        <v>1</v>
      </c>
      <c r="C31" s="465"/>
    </row>
    <row r="32" spans="1:3" ht="13.5" hidden="1" thickBot="1" x14ac:dyDescent="0.25">
      <c r="A32" s="447">
        <v>1</v>
      </c>
      <c r="B32" s="447" t="s">
        <v>243</v>
      </c>
      <c r="C32" s="448" t="e">
        <f t="shared" ref="C32" si="0">SUM(C33:C63)</f>
        <v>#REF!</v>
      </c>
    </row>
    <row r="33" spans="1:3" ht="13.5" hidden="1" thickBot="1" x14ac:dyDescent="0.25">
      <c r="A33" s="449" t="s">
        <v>244</v>
      </c>
      <c r="B33" s="449" t="s">
        <v>245</v>
      </c>
      <c r="C33" s="450" t="e">
        <f>SUM(#REF!)</f>
        <v>#REF!</v>
      </c>
    </row>
    <row r="34" spans="1:3" ht="13.5" hidden="1" thickBot="1" x14ac:dyDescent="0.25">
      <c r="A34" s="449" t="s">
        <v>586</v>
      </c>
      <c r="B34" s="449" t="s">
        <v>1089</v>
      </c>
      <c r="C34" s="450" t="e">
        <f>SUM(#REF!)</f>
        <v>#REF!</v>
      </c>
    </row>
    <row r="35" spans="1:3" ht="13.5" hidden="1" thickBot="1" x14ac:dyDescent="0.25">
      <c r="A35" s="449" t="s">
        <v>246</v>
      </c>
      <c r="B35" s="449" t="s">
        <v>247</v>
      </c>
      <c r="C35" s="450" t="e">
        <f>SUM(#REF!)</f>
        <v>#REF!</v>
      </c>
    </row>
    <row r="36" spans="1:3" ht="13.5" hidden="1" thickBot="1" x14ac:dyDescent="0.25">
      <c r="A36" s="449" t="s">
        <v>248</v>
      </c>
      <c r="B36" s="449" t="s">
        <v>249</v>
      </c>
      <c r="C36" s="450" t="e">
        <f>SUM(#REF!)</f>
        <v>#REF!</v>
      </c>
    </row>
    <row r="37" spans="1:3" ht="13.5" hidden="1" thickBot="1" x14ac:dyDescent="0.25">
      <c r="A37" s="449" t="s">
        <v>753</v>
      </c>
      <c r="B37" s="449" t="s">
        <v>1090</v>
      </c>
      <c r="C37" s="450" t="e">
        <f>SUM(#REF!)</f>
        <v>#REF!</v>
      </c>
    </row>
    <row r="38" spans="1:3" ht="13.5" hidden="1" thickBot="1" x14ac:dyDescent="0.25">
      <c r="A38" s="449" t="s">
        <v>589</v>
      </c>
      <c r="B38" s="449" t="s">
        <v>1091</v>
      </c>
      <c r="C38" s="450" t="e">
        <f>SUM(#REF!)</f>
        <v>#REF!</v>
      </c>
    </row>
    <row r="39" spans="1:3" ht="13.5" hidden="1" thickBot="1" x14ac:dyDescent="0.25">
      <c r="A39" s="449" t="s">
        <v>591</v>
      </c>
      <c r="B39" s="449" t="s">
        <v>1092</v>
      </c>
      <c r="C39" s="450" t="e">
        <f>SUM(#REF!)</f>
        <v>#REF!</v>
      </c>
    </row>
    <row r="40" spans="1:3" ht="13.5" hidden="1" thickBot="1" x14ac:dyDescent="0.25">
      <c r="A40" s="449" t="s">
        <v>772</v>
      </c>
      <c r="B40" s="449" t="s">
        <v>1093</v>
      </c>
      <c r="C40" s="450" t="e">
        <f>SUM(#REF!)</f>
        <v>#REF!</v>
      </c>
    </row>
    <row r="41" spans="1:3" ht="13.5" hidden="1" thickBot="1" x14ac:dyDescent="0.25">
      <c r="A41" s="449" t="s">
        <v>774</v>
      </c>
      <c r="B41" s="449" t="s">
        <v>1094</v>
      </c>
      <c r="C41" s="450" t="e">
        <f>SUM(#REF!)</f>
        <v>#REF!</v>
      </c>
    </row>
    <row r="42" spans="1:3" ht="13.5" hidden="1" thickBot="1" x14ac:dyDescent="0.25">
      <c r="A42" s="449" t="s">
        <v>1095</v>
      </c>
      <c r="B42" s="449" t="s">
        <v>1096</v>
      </c>
      <c r="C42" s="450" t="e">
        <f>SUM(#REF!)</f>
        <v>#REF!</v>
      </c>
    </row>
    <row r="43" spans="1:3" ht="13.5" hidden="1" thickBot="1" x14ac:dyDescent="0.25">
      <c r="A43" s="449" t="s">
        <v>1097</v>
      </c>
      <c r="B43" s="449" t="s">
        <v>1098</v>
      </c>
      <c r="C43" s="450" t="e">
        <f>SUM(#REF!)</f>
        <v>#REF!</v>
      </c>
    </row>
    <row r="44" spans="1:3" ht="13.5" hidden="1" thickBot="1" x14ac:dyDescent="0.25">
      <c r="A44" s="449" t="s">
        <v>250</v>
      </c>
      <c r="B44" s="449" t="s">
        <v>251</v>
      </c>
      <c r="C44" s="450" t="e">
        <f>SUM(#REF!)</f>
        <v>#REF!</v>
      </c>
    </row>
    <row r="45" spans="1:3" ht="13.5" hidden="1" thickBot="1" x14ac:dyDescent="0.25">
      <c r="A45" s="449" t="s">
        <v>1099</v>
      </c>
      <c r="B45" s="449" t="s">
        <v>1100</v>
      </c>
      <c r="C45" s="450" t="e">
        <f>SUM(#REF!)</f>
        <v>#REF!</v>
      </c>
    </row>
    <row r="46" spans="1:3" ht="13.5" hidden="1" thickBot="1" x14ac:dyDescent="0.25">
      <c r="A46" s="449" t="s">
        <v>1101</v>
      </c>
      <c r="B46" s="449" t="s">
        <v>1102</v>
      </c>
      <c r="C46" s="450" t="e">
        <f>SUM(#REF!)</f>
        <v>#REF!</v>
      </c>
    </row>
    <row r="47" spans="1:3" ht="13.5" hidden="1" thickBot="1" x14ac:dyDescent="0.25">
      <c r="A47" s="449" t="s">
        <v>1103</v>
      </c>
      <c r="B47" s="449" t="s">
        <v>1104</v>
      </c>
      <c r="C47" s="450" t="e">
        <f>SUM(#REF!)</f>
        <v>#REF!</v>
      </c>
    </row>
    <row r="48" spans="1:3" ht="13.5" hidden="1" thickBot="1" x14ac:dyDescent="0.25">
      <c r="A48" s="449" t="s">
        <v>1105</v>
      </c>
      <c r="B48" s="449" t="s">
        <v>1106</v>
      </c>
      <c r="C48" s="450" t="e">
        <f>SUM(#REF!)</f>
        <v>#REF!</v>
      </c>
    </row>
    <row r="49" spans="1:3" ht="13.5" hidden="1" thickBot="1" x14ac:dyDescent="0.25">
      <c r="A49" s="449" t="s">
        <v>1107</v>
      </c>
      <c r="B49" s="449" t="s">
        <v>1108</v>
      </c>
      <c r="C49" s="450" t="e">
        <f>SUM(#REF!)</f>
        <v>#REF!</v>
      </c>
    </row>
    <row r="50" spans="1:3" ht="13.5" hidden="1" thickBot="1" x14ac:dyDescent="0.25">
      <c r="A50" s="449" t="s">
        <v>1109</v>
      </c>
      <c r="B50" s="449" t="s">
        <v>1110</v>
      </c>
      <c r="C50" s="450" t="e">
        <f>SUM(#REF!)</f>
        <v>#REF!</v>
      </c>
    </row>
    <row r="51" spans="1:3" ht="13.5" hidden="1" thickBot="1" x14ac:dyDescent="0.25">
      <c r="A51" s="449" t="s">
        <v>1111</v>
      </c>
      <c r="B51" s="449" t="s">
        <v>1112</v>
      </c>
      <c r="C51" s="450" t="e">
        <f>SUM(#REF!)</f>
        <v>#REF!</v>
      </c>
    </row>
    <row r="52" spans="1:3" ht="13.5" hidden="1" thickBot="1" x14ac:dyDescent="0.25">
      <c r="A52" s="449" t="s">
        <v>1113</v>
      </c>
      <c r="B52" s="449" t="s">
        <v>1114</v>
      </c>
      <c r="C52" s="450" t="e">
        <f>SUM(#REF!)</f>
        <v>#REF!</v>
      </c>
    </row>
    <row r="53" spans="1:3" ht="13.5" hidden="1" thickBot="1" x14ac:dyDescent="0.25">
      <c r="A53" s="449" t="s">
        <v>1115</v>
      </c>
      <c r="B53" s="449" t="s">
        <v>1116</v>
      </c>
      <c r="C53" s="450" t="e">
        <f>SUM(#REF!)</f>
        <v>#REF!</v>
      </c>
    </row>
    <row r="54" spans="1:3" ht="13.5" hidden="1" thickBot="1" x14ac:dyDescent="0.25">
      <c r="A54" s="449" t="s">
        <v>252</v>
      </c>
      <c r="B54" s="449" t="s">
        <v>253</v>
      </c>
      <c r="C54" s="450" t="e">
        <f>SUM(#REF!)</f>
        <v>#REF!</v>
      </c>
    </row>
    <row r="55" spans="1:3" ht="13.5" hidden="1" thickBot="1" x14ac:dyDescent="0.25">
      <c r="A55" s="449" t="s">
        <v>254</v>
      </c>
      <c r="B55" s="449" t="s">
        <v>255</v>
      </c>
      <c r="C55" s="450" t="e">
        <f>SUM(#REF!)</f>
        <v>#REF!</v>
      </c>
    </row>
    <row r="56" spans="1:3" ht="13.5" hidden="1" thickBot="1" x14ac:dyDescent="0.25">
      <c r="A56" s="449" t="s">
        <v>256</v>
      </c>
      <c r="B56" s="449" t="s">
        <v>257</v>
      </c>
      <c r="C56" s="450" t="e">
        <f>SUM(#REF!)</f>
        <v>#REF!</v>
      </c>
    </row>
    <row r="57" spans="1:3" ht="13.5" hidden="1" thickBot="1" x14ac:dyDescent="0.25">
      <c r="A57" s="449" t="s">
        <v>1117</v>
      </c>
      <c r="B57" s="449" t="s">
        <v>1118</v>
      </c>
      <c r="C57" s="450" t="e">
        <f>SUM(#REF!)</f>
        <v>#REF!</v>
      </c>
    </row>
    <row r="58" spans="1:3" ht="13.5" hidden="1" thickBot="1" x14ac:dyDescent="0.25">
      <c r="A58" s="449" t="s">
        <v>1119</v>
      </c>
      <c r="B58" s="449" t="s">
        <v>1120</v>
      </c>
      <c r="C58" s="450" t="e">
        <f>SUM(#REF!)</f>
        <v>#REF!</v>
      </c>
    </row>
    <row r="59" spans="1:3" ht="13.5" hidden="1" thickBot="1" x14ac:dyDescent="0.25">
      <c r="A59" s="449" t="s">
        <v>258</v>
      </c>
      <c r="B59" s="449" t="s">
        <v>259</v>
      </c>
      <c r="C59" s="450" t="e">
        <f>SUM(#REF!)</f>
        <v>#REF!</v>
      </c>
    </row>
    <row r="60" spans="1:3" ht="13.5" hidden="1" thickBot="1" x14ac:dyDescent="0.25">
      <c r="A60" s="449" t="s">
        <v>260</v>
      </c>
      <c r="B60" s="449" t="s">
        <v>261</v>
      </c>
      <c r="C60" s="450" t="e">
        <f>SUM(#REF!)</f>
        <v>#REF!</v>
      </c>
    </row>
    <row r="61" spans="1:3" ht="13.5" hidden="1" thickBot="1" x14ac:dyDescent="0.25">
      <c r="A61" s="449" t="s">
        <v>1121</v>
      </c>
      <c r="B61" s="449" t="s">
        <v>1122</v>
      </c>
      <c r="C61" s="450" t="e">
        <f>SUM(#REF!)</f>
        <v>#REF!</v>
      </c>
    </row>
    <row r="62" spans="1:3" ht="13.5" hidden="1" thickBot="1" x14ac:dyDescent="0.25">
      <c r="A62" s="449" t="s">
        <v>262</v>
      </c>
      <c r="B62" s="449" t="s">
        <v>263</v>
      </c>
      <c r="C62" s="450" t="e">
        <f>SUM(#REF!)</f>
        <v>#REF!</v>
      </c>
    </row>
    <row r="63" spans="1:3" ht="13.5" hidden="1" thickBot="1" x14ac:dyDescent="0.25">
      <c r="A63" s="449" t="s">
        <v>1123</v>
      </c>
      <c r="B63" s="449" t="s">
        <v>1124</v>
      </c>
      <c r="C63" s="450" t="e">
        <f>SUM(#REF!)</f>
        <v>#REF!</v>
      </c>
    </row>
    <row r="64" spans="1:3" ht="13.5" hidden="1" thickBot="1" x14ac:dyDescent="0.25">
      <c r="A64" s="447">
        <v>2</v>
      </c>
      <c r="B64" s="447" t="s">
        <v>2</v>
      </c>
      <c r="C64" s="448" t="e">
        <f t="shared" ref="C64" si="1">SUM(C65:C120)</f>
        <v>#REF!</v>
      </c>
    </row>
    <row r="65" spans="1:3" ht="13.5" hidden="1" thickBot="1" x14ac:dyDescent="0.25">
      <c r="A65" s="449" t="s">
        <v>3</v>
      </c>
      <c r="B65" s="449" t="s">
        <v>4</v>
      </c>
      <c r="C65" s="456" t="e">
        <f>SUM(#REF!)</f>
        <v>#REF!</v>
      </c>
    </row>
    <row r="66" spans="1:3" ht="13.5" hidden="1" thickBot="1" x14ac:dyDescent="0.25">
      <c r="A66" s="449" t="s">
        <v>5</v>
      </c>
      <c r="B66" s="449" t="s">
        <v>6</v>
      </c>
      <c r="C66" s="456" t="e">
        <f>SUM(#REF!)</f>
        <v>#REF!</v>
      </c>
    </row>
    <row r="67" spans="1:3" ht="13.5" hidden="1" thickBot="1" x14ac:dyDescent="0.25">
      <c r="A67" s="449" t="s">
        <v>7</v>
      </c>
      <c r="B67" s="449" t="s">
        <v>8</v>
      </c>
      <c r="C67" s="456" t="e">
        <f>SUM(#REF!)</f>
        <v>#REF!</v>
      </c>
    </row>
    <row r="68" spans="1:3" ht="13.5" hidden="1" thickBot="1" x14ac:dyDescent="0.25">
      <c r="A68" s="449" t="s">
        <v>9</v>
      </c>
      <c r="B68" s="449" t="s">
        <v>10</v>
      </c>
      <c r="C68" s="456" t="e">
        <f>SUM(#REF!)</f>
        <v>#REF!</v>
      </c>
    </row>
    <row r="69" spans="1:3" ht="13.5" hidden="1" thickBot="1" x14ac:dyDescent="0.25">
      <c r="A69" s="449" t="s">
        <v>11</v>
      </c>
      <c r="B69" s="449" t="s">
        <v>12</v>
      </c>
      <c r="C69" s="456" t="e">
        <f>SUM(#REF!)</f>
        <v>#REF!</v>
      </c>
    </row>
    <row r="70" spans="1:3" ht="13.5" hidden="1" thickBot="1" x14ac:dyDescent="0.25">
      <c r="A70" s="449" t="s">
        <v>13</v>
      </c>
      <c r="B70" s="449" t="s">
        <v>14</v>
      </c>
      <c r="C70" s="456" t="e">
        <f>SUM(#REF!)</f>
        <v>#REF!</v>
      </c>
    </row>
    <row r="71" spans="1:3" ht="13.5" hidden="1" thickBot="1" x14ac:dyDescent="0.25">
      <c r="A71" s="449" t="s">
        <v>15</v>
      </c>
      <c r="B71" s="449" t="s">
        <v>16</v>
      </c>
      <c r="C71" s="456" t="e">
        <f>SUM(#REF!)</f>
        <v>#REF!</v>
      </c>
    </row>
    <row r="72" spans="1:3" ht="13.5" hidden="1" thickBot="1" x14ac:dyDescent="0.25">
      <c r="A72" s="449" t="s">
        <v>17</v>
      </c>
      <c r="B72" s="449" t="s">
        <v>1004</v>
      </c>
      <c r="C72" s="456" t="e">
        <f>SUM(#REF!)</f>
        <v>#REF!</v>
      </c>
    </row>
    <row r="73" spans="1:3" ht="13.5" hidden="1" thickBot="1" x14ac:dyDescent="0.25">
      <c r="A73" s="449" t="s">
        <v>18</v>
      </c>
      <c r="B73" s="436" t="s">
        <v>19</v>
      </c>
      <c r="C73" s="456" t="e">
        <f>SUM(#REF!)</f>
        <v>#REF!</v>
      </c>
    </row>
    <row r="74" spans="1:3" ht="13.5" hidden="1" thickBot="1" x14ac:dyDescent="0.25">
      <c r="A74" s="449" t="s">
        <v>20</v>
      </c>
      <c r="B74" s="449" t="s">
        <v>21</v>
      </c>
      <c r="C74" s="456" t="e">
        <f>SUM(#REF!)</f>
        <v>#REF!</v>
      </c>
    </row>
    <row r="75" spans="1:3" ht="13.5" hidden="1" thickBot="1" x14ac:dyDescent="0.25">
      <c r="A75" s="449" t="s">
        <v>22</v>
      </c>
      <c r="B75" s="449" t="s">
        <v>23</v>
      </c>
      <c r="C75" s="456" t="e">
        <f>SUM(#REF!)</f>
        <v>#REF!</v>
      </c>
    </row>
    <row r="76" spans="1:3" ht="13.5" hidden="1" thickBot="1" x14ac:dyDescent="0.25">
      <c r="A76" s="449" t="s">
        <v>24</v>
      </c>
      <c r="B76" s="449" t="s">
        <v>25</v>
      </c>
      <c r="C76" s="456" t="e">
        <f>SUM(#REF!)</f>
        <v>#REF!</v>
      </c>
    </row>
    <row r="77" spans="1:3" ht="13.5" hidden="1" thickBot="1" x14ac:dyDescent="0.25">
      <c r="A77" s="449" t="s">
        <v>1005</v>
      </c>
      <c r="B77" s="449" t="s">
        <v>1006</v>
      </c>
      <c r="C77" s="456" t="e">
        <f>SUM(#REF!)</f>
        <v>#REF!</v>
      </c>
    </row>
    <row r="78" spans="1:3" ht="13.5" hidden="1" thickBot="1" x14ac:dyDescent="0.25">
      <c r="A78" s="449" t="s">
        <v>26</v>
      </c>
      <c r="B78" s="449" t="s">
        <v>27</v>
      </c>
      <c r="C78" s="456" t="e">
        <f>SUM(#REF!)</f>
        <v>#REF!</v>
      </c>
    </row>
    <row r="79" spans="1:3" ht="13.5" hidden="1" thickBot="1" x14ac:dyDescent="0.25">
      <c r="A79" s="449" t="s">
        <v>28</v>
      </c>
      <c r="B79" s="449" t="s">
        <v>29</v>
      </c>
      <c r="C79" s="456" t="e">
        <f>SUM(#REF!)</f>
        <v>#REF!</v>
      </c>
    </row>
    <row r="80" spans="1:3" ht="13.5" hidden="1" thickBot="1" x14ac:dyDescent="0.25">
      <c r="A80" s="449" t="s">
        <v>1007</v>
      </c>
      <c r="B80" s="449" t="s">
        <v>1008</v>
      </c>
      <c r="C80" s="456" t="e">
        <f>SUM(#REF!)</f>
        <v>#REF!</v>
      </c>
    </row>
    <row r="81" spans="1:3" ht="13.5" hidden="1" thickBot="1" x14ac:dyDescent="0.25">
      <c r="A81" s="449" t="s">
        <v>30</v>
      </c>
      <c r="B81" s="449" t="s">
        <v>31</v>
      </c>
      <c r="C81" s="456" t="e">
        <f>SUM(#REF!)</f>
        <v>#REF!</v>
      </c>
    </row>
    <row r="82" spans="1:3" ht="13.5" hidden="1" thickBot="1" x14ac:dyDescent="0.25">
      <c r="A82" s="449" t="s">
        <v>32</v>
      </c>
      <c r="B82" s="449" t="s">
        <v>33</v>
      </c>
      <c r="C82" s="456" t="e">
        <f>SUM(#REF!)</f>
        <v>#REF!</v>
      </c>
    </row>
    <row r="83" spans="1:3" ht="13.5" hidden="1" thickBot="1" x14ac:dyDescent="0.25">
      <c r="A83" s="449" t="s">
        <v>1009</v>
      </c>
      <c r="B83" s="449" t="s">
        <v>1010</v>
      </c>
      <c r="C83" s="456" t="e">
        <f>SUM(#REF!)</f>
        <v>#REF!</v>
      </c>
    </row>
    <row r="84" spans="1:3" ht="13.5" hidden="1" thickBot="1" x14ac:dyDescent="0.25">
      <c r="A84" s="449" t="s">
        <v>34</v>
      </c>
      <c r="B84" s="449" t="s">
        <v>35</v>
      </c>
      <c r="C84" s="456" t="e">
        <f>SUM(#REF!)</f>
        <v>#REF!</v>
      </c>
    </row>
    <row r="85" spans="1:3" ht="13.5" hidden="1" thickBot="1" x14ac:dyDescent="0.25">
      <c r="A85" s="449" t="s">
        <v>1011</v>
      </c>
      <c r="B85" s="449" t="s">
        <v>1012</v>
      </c>
      <c r="C85" s="456" t="e">
        <f>SUM(#REF!)</f>
        <v>#REF!</v>
      </c>
    </row>
    <row r="86" spans="1:3" ht="13.5" hidden="1" thickBot="1" x14ac:dyDescent="0.25">
      <c r="A86" s="449" t="s">
        <v>36</v>
      </c>
      <c r="B86" s="449" t="s">
        <v>37</v>
      </c>
      <c r="C86" s="456" t="e">
        <f>SUM(#REF!)</f>
        <v>#REF!</v>
      </c>
    </row>
    <row r="87" spans="1:3" ht="13.5" hidden="1" thickBot="1" x14ac:dyDescent="0.25">
      <c r="A87" s="449" t="s">
        <v>1013</v>
      </c>
      <c r="B87" s="449" t="s">
        <v>1014</v>
      </c>
      <c r="C87" s="456" t="e">
        <f>SUM(#REF!)</f>
        <v>#REF!</v>
      </c>
    </row>
    <row r="88" spans="1:3" ht="13.5" hidden="1" thickBot="1" x14ac:dyDescent="0.25">
      <c r="A88" s="449" t="s">
        <v>38</v>
      </c>
      <c r="B88" s="449" t="s">
        <v>39</v>
      </c>
      <c r="C88" s="456" t="e">
        <f>SUM(#REF!)</f>
        <v>#REF!</v>
      </c>
    </row>
    <row r="89" spans="1:3" ht="13.5" hidden="1" thickBot="1" x14ac:dyDescent="0.25">
      <c r="A89" s="449" t="s">
        <v>40</v>
      </c>
      <c r="B89" s="449" t="s">
        <v>41</v>
      </c>
      <c r="C89" s="456" t="e">
        <f>SUM(#REF!)</f>
        <v>#REF!</v>
      </c>
    </row>
    <row r="90" spans="1:3" ht="13.5" hidden="1" thickBot="1" x14ac:dyDescent="0.25">
      <c r="A90" s="449" t="s">
        <v>42</v>
      </c>
      <c r="B90" s="449" t="s">
        <v>43</v>
      </c>
      <c r="C90" s="456" t="e">
        <f>SUM(#REF!)</f>
        <v>#REF!</v>
      </c>
    </row>
    <row r="91" spans="1:3" ht="13.5" hidden="1" thickBot="1" x14ac:dyDescent="0.25">
      <c r="A91" s="449" t="s">
        <v>44</v>
      </c>
      <c r="B91" s="449" t="s">
        <v>45</v>
      </c>
      <c r="C91" s="456" t="e">
        <f>SUM(#REF!)</f>
        <v>#REF!</v>
      </c>
    </row>
    <row r="92" spans="1:3" ht="13.5" hidden="1" thickBot="1" x14ac:dyDescent="0.25">
      <c r="A92" s="449" t="s">
        <v>46</v>
      </c>
      <c r="B92" s="449" t="s">
        <v>47</v>
      </c>
      <c r="C92" s="456" t="e">
        <f>SUM(#REF!)</f>
        <v>#REF!</v>
      </c>
    </row>
    <row r="93" spans="1:3" ht="13.5" hidden="1" thickBot="1" x14ac:dyDescent="0.25">
      <c r="A93" s="449" t="s">
        <v>48</v>
      </c>
      <c r="B93" s="449" t="s">
        <v>49</v>
      </c>
      <c r="C93" s="456" t="e">
        <f>SUM(#REF!)</f>
        <v>#REF!</v>
      </c>
    </row>
    <row r="94" spans="1:3" ht="13.5" hidden="1" thickBot="1" x14ac:dyDescent="0.25">
      <c r="A94" s="449" t="s">
        <v>1015</v>
      </c>
      <c r="B94" s="449" t="s">
        <v>1016</v>
      </c>
      <c r="C94" s="456" t="e">
        <f>SUM(#REF!)</f>
        <v>#REF!</v>
      </c>
    </row>
    <row r="95" spans="1:3" ht="13.5" hidden="1" thickBot="1" x14ac:dyDescent="0.25">
      <c r="A95" s="449" t="s">
        <v>50</v>
      </c>
      <c r="B95" s="449" t="s">
        <v>51</v>
      </c>
      <c r="C95" s="456" t="e">
        <f>SUM(#REF!)</f>
        <v>#REF!</v>
      </c>
    </row>
    <row r="96" spans="1:3" ht="13.5" hidden="1" thickBot="1" x14ac:dyDescent="0.25">
      <c r="A96" s="449" t="s">
        <v>52</v>
      </c>
      <c r="B96" s="449" t="s">
        <v>53</v>
      </c>
      <c r="C96" s="456" t="e">
        <f>SUM(#REF!)</f>
        <v>#REF!</v>
      </c>
    </row>
    <row r="97" spans="1:3" ht="13.5" hidden="1" thickBot="1" x14ac:dyDescent="0.25">
      <c r="A97" s="449" t="s">
        <v>54</v>
      </c>
      <c r="B97" s="449" t="s">
        <v>55</v>
      </c>
      <c r="C97" s="456" t="e">
        <f>SUM(#REF!)</f>
        <v>#REF!</v>
      </c>
    </row>
    <row r="98" spans="1:3" ht="13.5" hidden="1" thickBot="1" x14ac:dyDescent="0.25">
      <c r="A98" s="449" t="s">
        <v>56</v>
      </c>
      <c r="B98" s="449" t="s">
        <v>57</v>
      </c>
      <c r="C98" s="456" t="e">
        <f>SUM(#REF!)</f>
        <v>#REF!</v>
      </c>
    </row>
    <row r="99" spans="1:3" ht="13.5" hidden="1" thickBot="1" x14ac:dyDescent="0.25">
      <c r="A99" s="449" t="s">
        <v>1017</v>
      </c>
      <c r="B99" s="449" t="s">
        <v>1018</v>
      </c>
      <c r="C99" s="456" t="e">
        <f>SUM(#REF!)</f>
        <v>#REF!</v>
      </c>
    </row>
    <row r="100" spans="1:3" ht="13.5" hidden="1" thickBot="1" x14ac:dyDescent="0.25">
      <c r="A100" s="449" t="s">
        <v>1019</v>
      </c>
      <c r="B100" s="449" t="s">
        <v>1020</v>
      </c>
      <c r="C100" s="456" t="e">
        <f>SUM(#REF!)</f>
        <v>#REF!</v>
      </c>
    </row>
    <row r="101" spans="1:3" ht="13.5" hidden="1" thickBot="1" x14ac:dyDescent="0.25">
      <c r="A101" s="449" t="s">
        <v>58</v>
      </c>
      <c r="B101" s="449" t="s">
        <v>59</v>
      </c>
      <c r="C101" s="456" t="e">
        <f>SUM(#REF!)</f>
        <v>#REF!</v>
      </c>
    </row>
    <row r="102" spans="1:3" ht="13.5" hidden="1" thickBot="1" x14ac:dyDescent="0.25">
      <c r="A102" s="449" t="s">
        <v>60</v>
      </c>
      <c r="B102" s="449" t="s">
        <v>61</v>
      </c>
      <c r="C102" s="456" t="e">
        <f>SUM(#REF!)</f>
        <v>#REF!</v>
      </c>
    </row>
    <row r="103" spans="1:3" ht="13.5" hidden="1" thickBot="1" x14ac:dyDescent="0.25">
      <c r="A103" s="449" t="s">
        <v>1021</v>
      </c>
      <c r="B103" s="449" t="s">
        <v>1022</v>
      </c>
      <c r="C103" s="456" t="e">
        <f>SUM(#REF!)</f>
        <v>#REF!</v>
      </c>
    </row>
    <row r="104" spans="1:3" ht="13.5" hidden="1" thickBot="1" x14ac:dyDescent="0.25">
      <c r="A104" s="449" t="s">
        <v>62</v>
      </c>
      <c r="B104" s="449" t="s">
        <v>63</v>
      </c>
      <c r="C104" s="456" t="e">
        <f>SUM(#REF!)</f>
        <v>#REF!</v>
      </c>
    </row>
    <row r="105" spans="1:3" ht="13.5" hidden="1" thickBot="1" x14ac:dyDescent="0.25">
      <c r="A105" s="449" t="s">
        <v>64</v>
      </c>
      <c r="B105" s="449" t="s">
        <v>65</v>
      </c>
      <c r="C105" s="456" t="e">
        <f>SUM(#REF!)</f>
        <v>#REF!</v>
      </c>
    </row>
    <row r="106" spans="1:3" ht="13.5" hidden="1" thickBot="1" x14ac:dyDescent="0.25">
      <c r="A106" s="449" t="s">
        <v>66</v>
      </c>
      <c r="B106" s="449" t="s">
        <v>67</v>
      </c>
      <c r="C106" s="456" t="e">
        <f>SUM(#REF!)</f>
        <v>#REF!</v>
      </c>
    </row>
    <row r="107" spans="1:3" ht="13.5" hidden="1" thickBot="1" x14ac:dyDescent="0.25">
      <c r="A107" s="449" t="s">
        <v>1023</v>
      </c>
      <c r="B107" s="449" t="s">
        <v>1024</v>
      </c>
      <c r="C107" s="456" t="e">
        <f>SUM(#REF!)</f>
        <v>#REF!</v>
      </c>
    </row>
    <row r="108" spans="1:3" ht="13.5" hidden="1" thickBot="1" x14ac:dyDescent="0.25">
      <c r="A108" s="449" t="s">
        <v>68</v>
      </c>
      <c r="B108" s="449" t="s">
        <v>69</v>
      </c>
      <c r="C108" s="456" t="e">
        <f>SUM(#REF!)</f>
        <v>#REF!</v>
      </c>
    </row>
    <row r="109" spans="1:3" ht="13.5" hidden="1" thickBot="1" x14ac:dyDescent="0.25">
      <c r="A109" s="449" t="s">
        <v>70</v>
      </c>
      <c r="B109" s="449" t="s">
        <v>71</v>
      </c>
      <c r="C109" s="456" t="e">
        <f>SUM(#REF!)</f>
        <v>#REF!</v>
      </c>
    </row>
    <row r="110" spans="1:3" ht="13.5" hidden="1" thickBot="1" x14ac:dyDescent="0.25">
      <c r="A110" s="449" t="s">
        <v>72</v>
      </c>
      <c r="B110" s="449" t="s">
        <v>73</v>
      </c>
      <c r="C110" s="456" t="e">
        <f>SUM(#REF!)</f>
        <v>#REF!</v>
      </c>
    </row>
    <row r="111" spans="1:3" ht="13.5" hidden="1" thickBot="1" x14ac:dyDescent="0.25">
      <c r="A111" s="449" t="s">
        <v>74</v>
      </c>
      <c r="B111" s="449" t="s">
        <v>75</v>
      </c>
      <c r="C111" s="456" t="e">
        <f>SUM(#REF!)</f>
        <v>#REF!</v>
      </c>
    </row>
    <row r="112" spans="1:3" ht="13.5" hidden="1" thickBot="1" x14ac:dyDescent="0.25">
      <c r="A112" s="449" t="s">
        <v>76</v>
      </c>
      <c r="B112" s="449" t="s">
        <v>77</v>
      </c>
      <c r="C112" s="456" t="e">
        <f>SUM(#REF!)</f>
        <v>#REF!</v>
      </c>
    </row>
    <row r="113" spans="1:3" ht="13.5" hidden="1" thickBot="1" x14ac:dyDescent="0.25">
      <c r="A113" s="449" t="s">
        <v>1025</v>
      </c>
      <c r="B113" s="449" t="s">
        <v>1026</v>
      </c>
      <c r="C113" s="456" t="e">
        <f>SUM(#REF!)</f>
        <v>#REF!</v>
      </c>
    </row>
    <row r="114" spans="1:3" ht="13.5" hidden="1" thickBot="1" x14ac:dyDescent="0.25">
      <c r="A114" s="449" t="s">
        <v>1027</v>
      </c>
      <c r="B114" s="449" t="s">
        <v>1028</v>
      </c>
      <c r="C114" s="456" t="e">
        <f>SUM(#REF!)</f>
        <v>#REF!</v>
      </c>
    </row>
    <row r="115" spans="1:3" ht="13.5" hidden="1" thickBot="1" x14ac:dyDescent="0.25">
      <c r="A115" s="449" t="s">
        <v>78</v>
      </c>
      <c r="B115" s="449" t="s">
        <v>79</v>
      </c>
      <c r="C115" s="456" t="e">
        <f>SUM(#REF!)</f>
        <v>#REF!</v>
      </c>
    </row>
    <row r="116" spans="1:3" ht="13.5" hidden="1" thickBot="1" x14ac:dyDescent="0.25">
      <c r="A116" s="449" t="s">
        <v>80</v>
      </c>
      <c r="B116" s="449" t="s">
        <v>81</v>
      </c>
      <c r="C116" s="456" t="e">
        <f>SUM(#REF!)</f>
        <v>#REF!</v>
      </c>
    </row>
    <row r="117" spans="1:3" ht="13.5" hidden="1" thickBot="1" x14ac:dyDescent="0.25">
      <c r="A117" s="449" t="s">
        <v>82</v>
      </c>
      <c r="B117" s="449" t="s">
        <v>83</v>
      </c>
      <c r="C117" s="456" t="e">
        <f>SUM(#REF!)</f>
        <v>#REF!</v>
      </c>
    </row>
    <row r="118" spans="1:3" ht="13.5" hidden="1" thickBot="1" x14ac:dyDescent="0.25">
      <c r="A118" s="449" t="s">
        <v>84</v>
      </c>
      <c r="B118" s="449" t="s">
        <v>85</v>
      </c>
      <c r="C118" s="456" t="e">
        <f>SUM(#REF!)</f>
        <v>#REF!</v>
      </c>
    </row>
    <row r="119" spans="1:3" ht="13.5" hidden="1" thickBot="1" x14ac:dyDescent="0.25">
      <c r="A119" s="449" t="s">
        <v>86</v>
      </c>
      <c r="B119" s="449" t="s">
        <v>87</v>
      </c>
      <c r="C119" s="456" t="e">
        <f>SUM(#REF!)</f>
        <v>#REF!</v>
      </c>
    </row>
    <row r="120" spans="1:3" ht="13.5" hidden="1" thickBot="1" x14ac:dyDescent="0.25">
      <c r="A120" s="449" t="s">
        <v>88</v>
      </c>
      <c r="B120" s="449" t="s">
        <v>89</v>
      </c>
      <c r="C120" s="456" t="e">
        <f>SUM(#REF!)</f>
        <v>#REF!</v>
      </c>
    </row>
    <row r="121" spans="1:3" ht="13.5" hidden="1" thickBot="1" x14ac:dyDescent="0.25">
      <c r="A121" s="447">
        <v>3</v>
      </c>
      <c r="B121" s="447" t="s">
        <v>90</v>
      </c>
      <c r="C121" s="448" t="e">
        <f t="shared" ref="C121" si="2">SUM(C122:C198)</f>
        <v>#REF!</v>
      </c>
    </row>
    <row r="122" spans="1:3" ht="13.5" hidden="1" thickBot="1" x14ac:dyDescent="0.25">
      <c r="A122" s="449" t="s">
        <v>91</v>
      </c>
      <c r="B122" s="449" t="s">
        <v>92</v>
      </c>
      <c r="C122" s="457" t="e">
        <f>SUM(#REF!)</f>
        <v>#REF!</v>
      </c>
    </row>
    <row r="123" spans="1:3" ht="13.5" hidden="1" thickBot="1" x14ac:dyDescent="0.25">
      <c r="A123" s="449" t="s">
        <v>93</v>
      </c>
      <c r="B123" s="449" t="s">
        <v>94</v>
      </c>
      <c r="C123" s="457" t="e">
        <f>SUM(#REF!)</f>
        <v>#REF!</v>
      </c>
    </row>
    <row r="124" spans="1:3" ht="13.5" hidden="1" thickBot="1" x14ac:dyDescent="0.25">
      <c r="A124" s="449" t="s">
        <v>95</v>
      </c>
      <c r="B124" s="449" t="s">
        <v>96</v>
      </c>
      <c r="C124" s="457" t="e">
        <f>SUM(#REF!)</f>
        <v>#REF!</v>
      </c>
    </row>
    <row r="125" spans="1:3" ht="13.5" hidden="1" thickBot="1" x14ac:dyDescent="0.25">
      <c r="A125" s="449" t="s">
        <v>97</v>
      </c>
      <c r="B125" s="449" t="s">
        <v>98</v>
      </c>
      <c r="C125" s="457" t="e">
        <f>SUM(#REF!)</f>
        <v>#REF!</v>
      </c>
    </row>
    <row r="126" spans="1:3" ht="13.5" hidden="1" thickBot="1" x14ac:dyDescent="0.25">
      <c r="A126" s="449" t="s">
        <v>99</v>
      </c>
      <c r="B126" s="449" t="s">
        <v>100</v>
      </c>
      <c r="C126" s="457" t="e">
        <f>SUM(#REF!)</f>
        <v>#REF!</v>
      </c>
    </row>
    <row r="127" spans="1:3" ht="13.5" hidden="1" thickBot="1" x14ac:dyDescent="0.25">
      <c r="A127" s="449" t="s">
        <v>1029</v>
      </c>
      <c r="B127" s="449" t="s">
        <v>1030</v>
      </c>
      <c r="C127" s="457" t="e">
        <f>SUM(#REF!)</f>
        <v>#REF!</v>
      </c>
    </row>
    <row r="128" spans="1:3" ht="13.5" hidden="1" thickBot="1" x14ac:dyDescent="0.25">
      <c r="A128" s="449" t="s">
        <v>101</v>
      </c>
      <c r="B128" s="449" t="s">
        <v>102</v>
      </c>
      <c r="C128" s="457" t="e">
        <f>SUM(#REF!)</f>
        <v>#REF!</v>
      </c>
    </row>
    <row r="129" spans="1:3" ht="13.5" hidden="1" thickBot="1" x14ac:dyDescent="0.25">
      <c r="A129" s="449" t="s">
        <v>1031</v>
      </c>
      <c r="B129" s="449" t="s">
        <v>1032</v>
      </c>
      <c r="C129" s="457" t="e">
        <f>SUM(#REF!)</f>
        <v>#REF!</v>
      </c>
    </row>
    <row r="130" spans="1:3" ht="13.5" hidden="1" thickBot="1" x14ac:dyDescent="0.25">
      <c r="A130" s="449" t="s">
        <v>103</v>
      </c>
      <c r="B130" s="449" t="s">
        <v>104</v>
      </c>
      <c r="C130" s="457" t="e">
        <f>SUM(#REF!)</f>
        <v>#REF!</v>
      </c>
    </row>
    <row r="131" spans="1:3" ht="13.5" hidden="1" thickBot="1" x14ac:dyDescent="0.25">
      <c r="A131" s="449" t="s">
        <v>105</v>
      </c>
      <c r="B131" s="449" t="s">
        <v>106</v>
      </c>
      <c r="C131" s="457" t="e">
        <f>SUM(#REF!)</f>
        <v>#REF!</v>
      </c>
    </row>
    <row r="132" spans="1:3" ht="13.5" hidden="1" thickBot="1" x14ac:dyDescent="0.25">
      <c r="A132" s="449" t="s">
        <v>107</v>
      </c>
      <c r="B132" s="449" t="s">
        <v>108</v>
      </c>
      <c r="C132" s="457" t="e">
        <f>SUM(#REF!)</f>
        <v>#REF!</v>
      </c>
    </row>
    <row r="133" spans="1:3" ht="13.5" hidden="1" thickBot="1" x14ac:dyDescent="0.25">
      <c r="A133" s="449" t="s">
        <v>109</v>
      </c>
      <c r="B133" s="449" t="s">
        <v>110</v>
      </c>
      <c r="C133" s="457" t="e">
        <f>SUM(#REF!)</f>
        <v>#REF!</v>
      </c>
    </row>
    <row r="134" spans="1:3" ht="13.5" hidden="1" thickBot="1" x14ac:dyDescent="0.25">
      <c r="A134" s="449" t="s">
        <v>1033</v>
      </c>
      <c r="B134" s="449" t="s">
        <v>1034</v>
      </c>
      <c r="C134" s="457" t="e">
        <f>SUM(#REF!)</f>
        <v>#REF!</v>
      </c>
    </row>
    <row r="135" spans="1:3" ht="13.5" hidden="1" thickBot="1" x14ac:dyDescent="0.25">
      <c r="A135" s="449" t="s">
        <v>111</v>
      </c>
      <c r="B135" s="449" t="s">
        <v>112</v>
      </c>
      <c r="C135" s="457" t="e">
        <f>SUM(#REF!)</f>
        <v>#REF!</v>
      </c>
    </row>
    <row r="136" spans="1:3" ht="13.5" hidden="1" thickBot="1" x14ac:dyDescent="0.25">
      <c r="A136" s="449" t="s">
        <v>113</v>
      </c>
      <c r="B136" s="449" t="s">
        <v>114</v>
      </c>
      <c r="C136" s="457" t="e">
        <f>SUM(#REF!)</f>
        <v>#REF!</v>
      </c>
    </row>
    <row r="137" spans="1:3" ht="13.5" hidden="1" thickBot="1" x14ac:dyDescent="0.25">
      <c r="A137" s="449" t="s">
        <v>1035</v>
      </c>
      <c r="B137" s="449" t="s">
        <v>1036</v>
      </c>
      <c r="C137" s="457" t="e">
        <f>SUM(#REF!)</f>
        <v>#REF!</v>
      </c>
    </row>
    <row r="138" spans="1:3" ht="13.5" hidden="1" thickBot="1" x14ac:dyDescent="0.25">
      <c r="A138" s="449" t="s">
        <v>1037</v>
      </c>
      <c r="B138" s="449" t="s">
        <v>1038</v>
      </c>
      <c r="C138" s="457" t="e">
        <f>SUM(#REF!)</f>
        <v>#REF!</v>
      </c>
    </row>
    <row r="139" spans="1:3" ht="13.5" hidden="1" thickBot="1" x14ac:dyDescent="0.25">
      <c r="A139" s="449" t="s">
        <v>115</v>
      </c>
      <c r="B139" s="449" t="s">
        <v>116</v>
      </c>
      <c r="C139" s="457" t="e">
        <f>SUM(#REF!)</f>
        <v>#REF!</v>
      </c>
    </row>
    <row r="140" spans="1:3" ht="13.5" hidden="1" thickBot="1" x14ac:dyDescent="0.25">
      <c r="A140" s="449" t="s">
        <v>117</v>
      </c>
      <c r="B140" s="449" t="s">
        <v>118</v>
      </c>
      <c r="C140" s="457" t="e">
        <f>SUM(#REF!)</f>
        <v>#REF!</v>
      </c>
    </row>
    <row r="141" spans="1:3" ht="13.5" hidden="1" thickBot="1" x14ac:dyDescent="0.25">
      <c r="A141" s="449" t="s">
        <v>1039</v>
      </c>
      <c r="B141" s="449" t="s">
        <v>1040</v>
      </c>
      <c r="C141" s="457" t="e">
        <f>SUM(#REF!)</f>
        <v>#REF!</v>
      </c>
    </row>
    <row r="142" spans="1:3" ht="13.5" hidden="1" thickBot="1" x14ac:dyDescent="0.25">
      <c r="A142" s="449" t="s">
        <v>119</v>
      </c>
      <c r="B142" s="449" t="s">
        <v>120</v>
      </c>
      <c r="C142" s="457" t="e">
        <f>SUM(#REF!)</f>
        <v>#REF!</v>
      </c>
    </row>
    <row r="143" spans="1:3" ht="13.5" hidden="1" thickBot="1" x14ac:dyDescent="0.25">
      <c r="A143" s="449" t="s">
        <v>121</v>
      </c>
      <c r="B143" s="436" t="s">
        <v>122</v>
      </c>
      <c r="C143" s="457" t="e">
        <f>SUM(#REF!)</f>
        <v>#REF!</v>
      </c>
    </row>
    <row r="144" spans="1:3" ht="13.5" hidden="1" thickBot="1" x14ac:dyDescent="0.25">
      <c r="A144" s="449" t="s">
        <v>123</v>
      </c>
      <c r="B144" s="449" t="s">
        <v>124</v>
      </c>
      <c r="C144" s="457" t="e">
        <f>SUM(#REF!)</f>
        <v>#REF!</v>
      </c>
    </row>
    <row r="145" spans="1:3" ht="13.5" hidden="1" thickBot="1" x14ac:dyDescent="0.25">
      <c r="A145" s="449" t="s">
        <v>125</v>
      </c>
      <c r="B145" s="449" t="s">
        <v>126</v>
      </c>
      <c r="C145" s="457" t="e">
        <f>SUM(#REF!)</f>
        <v>#REF!</v>
      </c>
    </row>
    <row r="146" spans="1:3" ht="13.5" hidden="1" thickBot="1" x14ac:dyDescent="0.25">
      <c r="A146" s="449" t="s">
        <v>127</v>
      </c>
      <c r="B146" s="449" t="s">
        <v>128</v>
      </c>
      <c r="C146" s="457" t="e">
        <f>SUM(#REF!)</f>
        <v>#REF!</v>
      </c>
    </row>
    <row r="147" spans="1:3" ht="13.5" hidden="1" thickBot="1" x14ac:dyDescent="0.25">
      <c r="A147" s="449" t="s">
        <v>1041</v>
      </c>
      <c r="B147" s="449" t="s">
        <v>1042</v>
      </c>
      <c r="C147" s="457" t="e">
        <f>SUM(#REF!)</f>
        <v>#REF!</v>
      </c>
    </row>
    <row r="148" spans="1:3" ht="13.5" hidden="1" thickBot="1" x14ac:dyDescent="0.25">
      <c r="A148" s="449" t="s">
        <v>129</v>
      </c>
      <c r="B148" s="449" t="s">
        <v>130</v>
      </c>
      <c r="C148" s="457" t="e">
        <f>SUM(#REF!)</f>
        <v>#REF!</v>
      </c>
    </row>
    <row r="149" spans="1:3" ht="13.5" hidden="1" thickBot="1" x14ac:dyDescent="0.25">
      <c r="A149" s="449" t="s">
        <v>131</v>
      </c>
      <c r="B149" s="449" t="s">
        <v>132</v>
      </c>
      <c r="C149" s="457" t="e">
        <f>SUM(#REF!)</f>
        <v>#REF!</v>
      </c>
    </row>
    <row r="150" spans="1:3" ht="13.5" hidden="1" thickBot="1" x14ac:dyDescent="0.25">
      <c r="A150" s="449" t="s">
        <v>1043</v>
      </c>
      <c r="B150" s="449" t="s">
        <v>1044</v>
      </c>
      <c r="C150" s="457" t="e">
        <f>SUM(#REF!)</f>
        <v>#REF!</v>
      </c>
    </row>
    <row r="151" spans="1:3" ht="13.5" hidden="1" thickBot="1" x14ac:dyDescent="0.25">
      <c r="A151" s="449" t="s">
        <v>1045</v>
      </c>
      <c r="B151" s="449" t="s">
        <v>1046</v>
      </c>
      <c r="C151" s="457" t="e">
        <f>SUM(#REF!)</f>
        <v>#REF!</v>
      </c>
    </row>
    <row r="152" spans="1:3" ht="13.5" hidden="1" thickBot="1" x14ac:dyDescent="0.25">
      <c r="A152" s="449" t="s">
        <v>1047</v>
      </c>
      <c r="B152" s="449" t="s">
        <v>1048</v>
      </c>
      <c r="C152" s="457" t="e">
        <f>SUM(#REF!)</f>
        <v>#REF!</v>
      </c>
    </row>
    <row r="153" spans="1:3" ht="13.5" hidden="1" thickBot="1" x14ac:dyDescent="0.25">
      <c r="A153" s="449" t="s">
        <v>133</v>
      </c>
      <c r="B153" s="449" t="s">
        <v>134</v>
      </c>
      <c r="C153" s="457" t="e">
        <f>SUM(#REF!)</f>
        <v>#REF!</v>
      </c>
    </row>
    <row r="154" spans="1:3" ht="13.5" hidden="1" thickBot="1" x14ac:dyDescent="0.25">
      <c r="A154" s="449" t="s">
        <v>1049</v>
      </c>
      <c r="B154" s="449" t="s">
        <v>1050</v>
      </c>
      <c r="C154" s="457" t="e">
        <f>SUM(#REF!)</f>
        <v>#REF!</v>
      </c>
    </row>
    <row r="155" spans="1:3" ht="13.5" hidden="1" thickBot="1" x14ac:dyDescent="0.25">
      <c r="A155" s="449" t="s">
        <v>1051</v>
      </c>
      <c r="B155" s="449" t="s">
        <v>1052</v>
      </c>
      <c r="C155" s="457" t="e">
        <f>SUM(#REF!)</f>
        <v>#REF!</v>
      </c>
    </row>
    <row r="156" spans="1:3" ht="13.5" hidden="1" thickBot="1" x14ac:dyDescent="0.25">
      <c r="A156" s="449" t="s">
        <v>1053</v>
      </c>
      <c r="B156" s="449" t="s">
        <v>1054</v>
      </c>
      <c r="C156" s="457" t="e">
        <f>SUM(#REF!)</f>
        <v>#REF!</v>
      </c>
    </row>
    <row r="157" spans="1:3" ht="13.5" hidden="1" thickBot="1" x14ac:dyDescent="0.25">
      <c r="A157" s="449" t="s">
        <v>1055</v>
      </c>
      <c r="B157" s="449" t="s">
        <v>1056</v>
      </c>
      <c r="C157" s="457" t="e">
        <f>SUM(#REF!)</f>
        <v>#REF!</v>
      </c>
    </row>
    <row r="158" spans="1:3" ht="13.5" hidden="1" thickBot="1" x14ac:dyDescent="0.25">
      <c r="A158" s="449" t="s">
        <v>135</v>
      </c>
      <c r="B158" s="449" t="s">
        <v>136</v>
      </c>
      <c r="C158" s="457" t="e">
        <f>SUM(#REF!)</f>
        <v>#REF!</v>
      </c>
    </row>
    <row r="159" spans="1:3" ht="13.5" hidden="1" thickBot="1" x14ac:dyDescent="0.25">
      <c r="A159" s="449" t="s">
        <v>137</v>
      </c>
      <c r="B159" s="449" t="s">
        <v>138</v>
      </c>
      <c r="C159" s="457" t="e">
        <f>SUM(#REF!)</f>
        <v>#REF!</v>
      </c>
    </row>
    <row r="160" spans="1:3" ht="13.5" hidden="1" thickBot="1" x14ac:dyDescent="0.25">
      <c r="A160" s="449" t="s">
        <v>139</v>
      </c>
      <c r="B160" s="449" t="s">
        <v>140</v>
      </c>
      <c r="C160" s="457" t="e">
        <f>SUM(#REF!)</f>
        <v>#REF!</v>
      </c>
    </row>
    <row r="161" spans="1:3" ht="13.5" hidden="1" thickBot="1" x14ac:dyDescent="0.25">
      <c r="A161" s="449" t="s">
        <v>141</v>
      </c>
      <c r="B161" s="449" t="s">
        <v>142</v>
      </c>
      <c r="C161" s="457" t="e">
        <f>SUM(#REF!)</f>
        <v>#REF!</v>
      </c>
    </row>
    <row r="162" spans="1:3" ht="13.5" hidden="1" thickBot="1" x14ac:dyDescent="0.25">
      <c r="A162" s="449" t="s">
        <v>143</v>
      </c>
      <c r="B162" s="449" t="s">
        <v>144</v>
      </c>
      <c r="C162" s="457" t="e">
        <f>SUM(#REF!)</f>
        <v>#REF!</v>
      </c>
    </row>
    <row r="163" spans="1:3" ht="13.5" hidden="1" thickBot="1" x14ac:dyDescent="0.25">
      <c r="A163" s="449" t="s">
        <v>1057</v>
      </c>
      <c r="B163" s="449" t="s">
        <v>1058</v>
      </c>
      <c r="C163" s="457" t="e">
        <f>SUM(#REF!)</f>
        <v>#REF!</v>
      </c>
    </row>
    <row r="164" spans="1:3" ht="13.5" hidden="1" thickBot="1" x14ac:dyDescent="0.25">
      <c r="A164" s="449" t="s">
        <v>145</v>
      </c>
      <c r="B164" s="449" t="s">
        <v>146</v>
      </c>
      <c r="C164" s="457" t="e">
        <f>SUM(#REF!)</f>
        <v>#REF!</v>
      </c>
    </row>
    <row r="165" spans="1:3" ht="13.5" hidden="1" thickBot="1" x14ac:dyDescent="0.25">
      <c r="A165" s="449" t="s">
        <v>147</v>
      </c>
      <c r="B165" s="449" t="s">
        <v>148</v>
      </c>
      <c r="C165" s="457" t="e">
        <f>SUM(#REF!)</f>
        <v>#REF!</v>
      </c>
    </row>
    <row r="166" spans="1:3" ht="13.5" hidden="1" thickBot="1" x14ac:dyDescent="0.25">
      <c r="A166" s="449" t="s">
        <v>149</v>
      </c>
      <c r="B166" s="449" t="s">
        <v>150</v>
      </c>
      <c r="C166" s="457" t="e">
        <f>SUM(#REF!)</f>
        <v>#REF!</v>
      </c>
    </row>
    <row r="167" spans="1:3" ht="13.5" hidden="1" thickBot="1" x14ac:dyDescent="0.25">
      <c r="A167" s="449" t="s">
        <v>151</v>
      </c>
      <c r="B167" s="455" t="s">
        <v>152</v>
      </c>
      <c r="C167" s="457" t="e">
        <f>SUM(#REF!)</f>
        <v>#REF!</v>
      </c>
    </row>
    <row r="168" spans="1:3" ht="13.5" hidden="1" thickBot="1" x14ac:dyDescent="0.25">
      <c r="A168" s="449" t="s">
        <v>153</v>
      </c>
      <c r="B168" s="449" t="s">
        <v>154</v>
      </c>
      <c r="C168" s="457" t="e">
        <f>SUM(#REF!)</f>
        <v>#REF!</v>
      </c>
    </row>
    <row r="169" spans="1:3" ht="13.5" hidden="1" thickBot="1" x14ac:dyDescent="0.25">
      <c r="A169" s="449" t="s">
        <v>155</v>
      </c>
      <c r="B169" s="449" t="s">
        <v>156</v>
      </c>
      <c r="C169" s="457" t="e">
        <f>SUM(#REF!)</f>
        <v>#REF!</v>
      </c>
    </row>
    <row r="170" spans="1:3" ht="13.5" hidden="1" thickBot="1" x14ac:dyDescent="0.25">
      <c r="A170" s="449" t="s">
        <v>1059</v>
      </c>
      <c r="B170" s="449" t="s">
        <v>1060</v>
      </c>
      <c r="C170" s="457" t="e">
        <f>SUM(#REF!)</f>
        <v>#REF!</v>
      </c>
    </row>
    <row r="171" spans="1:3" ht="13.5" hidden="1" thickBot="1" x14ac:dyDescent="0.25">
      <c r="A171" s="449" t="s">
        <v>1061</v>
      </c>
      <c r="B171" s="449" t="s">
        <v>1062</v>
      </c>
      <c r="C171" s="457" t="e">
        <f>SUM(#REF!)</f>
        <v>#REF!</v>
      </c>
    </row>
    <row r="172" spans="1:3" ht="13.5" hidden="1" thickBot="1" x14ac:dyDescent="0.25">
      <c r="A172" s="449" t="s">
        <v>157</v>
      </c>
      <c r="B172" s="449" t="s">
        <v>158</v>
      </c>
      <c r="C172" s="457" t="e">
        <f>SUM(#REF!)</f>
        <v>#REF!</v>
      </c>
    </row>
    <row r="173" spans="1:3" ht="13.5" hidden="1" thickBot="1" x14ac:dyDescent="0.25">
      <c r="A173" s="449" t="s">
        <v>159</v>
      </c>
      <c r="B173" s="449" t="s">
        <v>160</v>
      </c>
      <c r="C173" s="457" t="e">
        <f>SUM(#REF!)</f>
        <v>#REF!</v>
      </c>
    </row>
    <row r="174" spans="1:3" ht="13.5" hidden="1" thickBot="1" x14ac:dyDescent="0.25">
      <c r="A174" s="449" t="s">
        <v>161</v>
      </c>
      <c r="B174" s="449" t="s">
        <v>162</v>
      </c>
      <c r="C174" s="457" t="e">
        <f>SUM(#REF!)</f>
        <v>#REF!</v>
      </c>
    </row>
    <row r="175" spans="1:3" ht="13.5" hidden="1" thickBot="1" x14ac:dyDescent="0.25">
      <c r="A175" s="449" t="s">
        <v>163</v>
      </c>
      <c r="B175" s="449" t="s">
        <v>164</v>
      </c>
      <c r="C175" s="457" t="e">
        <f>SUM(#REF!)</f>
        <v>#REF!</v>
      </c>
    </row>
    <row r="176" spans="1:3" ht="13.5" hidden="1" thickBot="1" x14ac:dyDescent="0.25">
      <c r="A176" s="449" t="s">
        <v>165</v>
      </c>
      <c r="B176" s="436" t="s">
        <v>166</v>
      </c>
      <c r="C176" s="457" t="e">
        <f>SUM(#REF!)</f>
        <v>#REF!</v>
      </c>
    </row>
    <row r="177" spans="1:3" ht="13.5" hidden="1" thickBot="1" x14ac:dyDescent="0.25">
      <c r="A177" s="449" t="s">
        <v>167</v>
      </c>
      <c r="B177" s="449" t="s">
        <v>168</v>
      </c>
      <c r="C177" s="457" t="e">
        <f>SUM(#REF!)</f>
        <v>#REF!</v>
      </c>
    </row>
    <row r="178" spans="1:3" ht="13.5" hidden="1" thickBot="1" x14ac:dyDescent="0.25">
      <c r="A178" s="449" t="s">
        <v>1063</v>
      </c>
      <c r="B178" s="449" t="s">
        <v>1064</v>
      </c>
      <c r="C178" s="457" t="e">
        <f>SUM(#REF!)</f>
        <v>#REF!</v>
      </c>
    </row>
    <row r="179" spans="1:3" ht="13.5" hidden="1" thickBot="1" x14ac:dyDescent="0.25">
      <c r="A179" s="449" t="s">
        <v>1065</v>
      </c>
      <c r="B179" s="449" t="s">
        <v>1066</v>
      </c>
      <c r="C179" s="457" t="e">
        <f>SUM(#REF!)</f>
        <v>#REF!</v>
      </c>
    </row>
    <row r="180" spans="1:3" ht="13.5" hidden="1" thickBot="1" x14ac:dyDescent="0.25">
      <c r="A180" s="449" t="s">
        <v>169</v>
      </c>
      <c r="B180" s="436" t="s">
        <v>170</v>
      </c>
      <c r="C180" s="457" t="e">
        <f>SUM(#REF!)</f>
        <v>#REF!</v>
      </c>
    </row>
    <row r="181" spans="1:3" ht="13.5" hidden="1" thickBot="1" x14ac:dyDescent="0.25">
      <c r="A181" s="449" t="s">
        <v>171</v>
      </c>
      <c r="B181" s="449" t="s">
        <v>172</v>
      </c>
      <c r="C181" s="457" t="e">
        <f>SUM(#REF!)</f>
        <v>#REF!</v>
      </c>
    </row>
    <row r="182" spans="1:3" ht="13.5" hidden="1" thickBot="1" x14ac:dyDescent="0.25">
      <c r="A182" s="449" t="s">
        <v>1067</v>
      </c>
      <c r="B182" s="449" t="s">
        <v>1068</v>
      </c>
      <c r="C182" s="457" t="e">
        <f>SUM(#REF!)</f>
        <v>#REF!</v>
      </c>
    </row>
    <row r="183" spans="1:3" ht="13.5" hidden="1" thickBot="1" x14ac:dyDescent="0.25">
      <c r="A183" s="449" t="s">
        <v>1069</v>
      </c>
      <c r="B183" s="449" t="s">
        <v>1070</v>
      </c>
      <c r="C183" s="457" t="e">
        <f>SUM(#REF!)</f>
        <v>#REF!</v>
      </c>
    </row>
    <row r="184" spans="1:3" ht="13.5" hidden="1" thickBot="1" x14ac:dyDescent="0.25">
      <c r="A184" s="449" t="s">
        <v>1071</v>
      </c>
      <c r="B184" s="449" t="s">
        <v>1072</v>
      </c>
      <c r="C184" s="459" t="e">
        <f>SUM(#REF!)</f>
        <v>#REF!</v>
      </c>
    </row>
    <row r="185" spans="1:3" ht="13.5" hidden="1" thickBot="1" x14ac:dyDescent="0.25">
      <c r="A185" s="449" t="s">
        <v>173</v>
      </c>
      <c r="B185" s="449" t="s">
        <v>174</v>
      </c>
      <c r="C185" s="459" t="e">
        <f>SUM(#REF!)</f>
        <v>#REF!</v>
      </c>
    </row>
    <row r="186" spans="1:3" ht="13.5" hidden="1" thickBot="1" x14ac:dyDescent="0.25">
      <c r="A186" s="449" t="s">
        <v>175</v>
      </c>
      <c r="B186" s="449" t="s">
        <v>176</v>
      </c>
      <c r="C186" s="459" t="e">
        <f>SUM(#REF!)</f>
        <v>#REF!</v>
      </c>
    </row>
    <row r="187" spans="1:3" ht="13.5" hidden="1" thickBot="1" x14ac:dyDescent="0.25">
      <c r="A187" s="449" t="s">
        <v>177</v>
      </c>
      <c r="B187" s="436" t="s">
        <v>178</v>
      </c>
      <c r="C187" s="459" t="e">
        <f>SUM(#REF!)</f>
        <v>#REF!</v>
      </c>
    </row>
    <row r="188" spans="1:3" ht="13.5" hidden="1" thickBot="1" x14ac:dyDescent="0.25">
      <c r="A188" s="449" t="s">
        <v>1073</v>
      </c>
      <c r="B188" s="449" t="s">
        <v>1074</v>
      </c>
      <c r="C188" s="459" t="e">
        <f>SUM(#REF!)</f>
        <v>#REF!</v>
      </c>
    </row>
    <row r="189" spans="1:3" ht="13.5" hidden="1" thickBot="1" x14ac:dyDescent="0.25">
      <c r="A189" s="449" t="s">
        <v>179</v>
      </c>
      <c r="B189" s="436" t="s">
        <v>180</v>
      </c>
      <c r="C189" s="459" t="e">
        <f>SUM(#REF!)</f>
        <v>#REF!</v>
      </c>
    </row>
    <row r="190" spans="1:3" ht="13.5" hidden="1" thickBot="1" x14ac:dyDescent="0.25">
      <c r="A190" s="449" t="s">
        <v>1075</v>
      </c>
      <c r="B190" s="449" t="s">
        <v>1076</v>
      </c>
      <c r="C190" s="459" t="e">
        <f>SUM(#REF!)</f>
        <v>#REF!</v>
      </c>
    </row>
    <row r="191" spans="1:3" ht="13.5" hidden="1" thickBot="1" x14ac:dyDescent="0.25">
      <c r="A191" s="449" t="s">
        <v>1077</v>
      </c>
      <c r="B191" s="449" t="s">
        <v>1078</v>
      </c>
      <c r="C191" s="459" t="e">
        <f>SUM(#REF!)</f>
        <v>#REF!</v>
      </c>
    </row>
    <row r="192" spans="1:3" ht="13.5" hidden="1" thickBot="1" x14ac:dyDescent="0.25">
      <c r="A192" s="449" t="s">
        <v>1079</v>
      </c>
      <c r="B192" s="449" t="s">
        <v>1080</v>
      </c>
      <c r="C192" s="459" t="e">
        <f>SUM(#REF!)</f>
        <v>#REF!</v>
      </c>
    </row>
    <row r="193" spans="1:3" ht="13.5" hidden="1" thickBot="1" x14ac:dyDescent="0.25">
      <c r="A193" s="449" t="s">
        <v>1081</v>
      </c>
      <c r="B193" s="449" t="s">
        <v>1082</v>
      </c>
      <c r="C193" s="459" t="e">
        <f>SUM(#REF!)</f>
        <v>#REF!</v>
      </c>
    </row>
    <row r="194" spans="1:3" ht="13.5" hidden="1" thickBot="1" x14ac:dyDescent="0.25">
      <c r="A194" s="449" t="s">
        <v>1083</v>
      </c>
      <c r="B194" s="449" t="s">
        <v>1084</v>
      </c>
      <c r="C194" s="459" t="e">
        <f>SUM(#REF!)</f>
        <v>#REF!</v>
      </c>
    </row>
    <row r="195" spans="1:3" ht="13.5" hidden="1" thickBot="1" x14ac:dyDescent="0.25">
      <c r="A195" s="449" t="s">
        <v>1085</v>
      </c>
      <c r="B195" s="449" t="s">
        <v>1086</v>
      </c>
      <c r="C195" s="459" t="e">
        <f>SUM(#REF!)</f>
        <v>#REF!</v>
      </c>
    </row>
    <row r="196" spans="1:3" ht="13.5" hidden="1" thickBot="1" x14ac:dyDescent="0.25">
      <c r="A196" s="449" t="s">
        <v>1087</v>
      </c>
      <c r="B196" s="449" t="s">
        <v>1088</v>
      </c>
      <c r="C196" s="457" t="e">
        <f>SUM(#REF!)</f>
        <v>#REF!</v>
      </c>
    </row>
    <row r="197" spans="1:3" ht="13.5" hidden="1" thickBot="1" x14ac:dyDescent="0.25">
      <c r="A197" s="449" t="s">
        <v>181</v>
      </c>
      <c r="B197" s="449" t="s">
        <v>182</v>
      </c>
      <c r="C197" s="457" t="e">
        <f>SUM(#REF!)</f>
        <v>#REF!</v>
      </c>
    </row>
    <row r="198" spans="1:3" ht="13.5" hidden="1" thickBot="1" x14ac:dyDescent="0.25">
      <c r="A198" s="449" t="s">
        <v>183</v>
      </c>
      <c r="B198" s="449" t="s">
        <v>184</v>
      </c>
      <c r="C198" s="457" t="e">
        <f>SUM(#REF!)</f>
        <v>#REF!</v>
      </c>
    </row>
    <row r="199" spans="1:3" ht="13.5" hidden="1" thickBot="1" x14ac:dyDescent="0.25">
      <c r="A199" s="466"/>
      <c r="B199" s="466" t="s">
        <v>582</v>
      </c>
      <c r="C199" s="467" t="e">
        <f t="shared" ref="C199" si="3">C32+C64+C121</f>
        <v>#REF!</v>
      </c>
    </row>
    <row r="201" spans="1:3" x14ac:dyDescent="0.2">
      <c r="A201" s="558" t="s">
        <v>1136</v>
      </c>
      <c r="B201" s="558"/>
      <c r="C201" s="558"/>
    </row>
    <row r="203" spans="1:3" ht="13.5" thickBot="1" x14ac:dyDescent="0.25"/>
    <row r="204" spans="1:3" ht="15" customHeight="1" x14ac:dyDescent="0.2">
      <c r="A204" s="559" t="s">
        <v>280</v>
      </c>
      <c r="B204" s="560"/>
      <c r="C204" s="561"/>
    </row>
    <row r="205" spans="1:3" ht="10.5" customHeight="1" x14ac:dyDescent="0.2">
      <c r="A205" s="562" t="s">
        <v>284</v>
      </c>
      <c r="B205" s="563"/>
      <c r="C205" s="564"/>
    </row>
    <row r="206" spans="1:3" ht="13.5" thickBot="1" x14ac:dyDescent="0.25">
      <c r="A206" s="565" t="s">
        <v>498</v>
      </c>
      <c r="B206" s="566"/>
      <c r="C206" s="567"/>
    </row>
    <row r="207" spans="1:3" ht="13.5" thickBot="1" x14ac:dyDescent="0.25">
      <c r="B207" s="468"/>
      <c r="C207" s="469"/>
    </row>
    <row r="208" spans="1:3" ht="33" customHeight="1" thickBot="1" x14ac:dyDescent="0.25">
      <c r="A208" s="568" t="s">
        <v>432</v>
      </c>
      <c r="B208" s="569"/>
      <c r="C208" s="470" t="s">
        <v>493</v>
      </c>
    </row>
    <row r="209" spans="1:3" ht="13.5" thickBot="1" x14ac:dyDescent="0.25">
      <c r="A209" s="552" t="s">
        <v>499</v>
      </c>
      <c r="B209" s="553"/>
      <c r="C209" s="471">
        <v>0</v>
      </c>
    </row>
    <row r="210" spans="1:3" ht="13.5" thickBot="1" x14ac:dyDescent="0.25">
      <c r="A210" s="554" t="s">
        <v>500</v>
      </c>
      <c r="B210" s="555"/>
      <c r="C210" s="472">
        <f>SUM(C209:C209)</f>
        <v>0</v>
      </c>
    </row>
    <row r="213" spans="1:3" x14ac:dyDescent="0.2">
      <c r="A213" s="556" t="s">
        <v>501</v>
      </c>
      <c r="B213" s="557"/>
      <c r="C213" s="557"/>
    </row>
    <row r="214" spans="1:3" x14ac:dyDescent="0.2">
      <c r="A214" s="556"/>
      <c r="B214" s="557"/>
      <c r="C214" s="557"/>
    </row>
    <row r="215" spans="1:3" x14ac:dyDescent="0.2">
      <c r="A215" s="556"/>
      <c r="B215" s="557"/>
      <c r="C215" s="557"/>
    </row>
  </sheetData>
  <mergeCells count="15">
    <mergeCell ref="A209:B209"/>
    <mergeCell ref="A210:B210"/>
    <mergeCell ref="A213:C215"/>
    <mergeCell ref="A201:C201"/>
    <mergeCell ref="A204:C204"/>
    <mergeCell ref="A205:C205"/>
    <mergeCell ref="A206:C206"/>
    <mergeCell ref="A208:B208"/>
    <mergeCell ref="A6:C6"/>
    <mergeCell ref="A7:C7"/>
    <mergeCell ref="A8:C8"/>
    <mergeCell ref="A1:C1"/>
    <mergeCell ref="A2:C2"/>
    <mergeCell ref="A3:C3"/>
    <mergeCell ref="A4:C4"/>
  </mergeCells>
  <printOptions horizontalCentered="1"/>
  <pageMargins left="0.70866141732283472" right="0.70866141732283472" top="0.74803149606299213" bottom="0.74803149606299213" header="0.31496062992125984" footer="0.31496062992125984"/>
  <pageSetup scale="81" fitToHeight="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5"/>
  <sheetViews>
    <sheetView topLeftCell="A34" zoomScale="82" zoomScaleNormal="82" workbookViewId="0">
      <selection activeCell="J55" sqref="J55"/>
    </sheetView>
  </sheetViews>
  <sheetFormatPr baseColWidth="10" defaultRowHeight="15" x14ac:dyDescent="0.25"/>
  <cols>
    <col min="1" max="1" width="33" bestFit="1" customWidth="1"/>
    <col min="2" max="2" width="11.7109375" customWidth="1"/>
    <col min="4" max="6" width="14" customWidth="1"/>
    <col min="7" max="7" width="13.7109375" customWidth="1"/>
    <col min="8" max="8" width="34.5703125" customWidth="1"/>
    <col min="9" max="9" width="11" customWidth="1"/>
    <col min="10" max="10" width="13" customWidth="1"/>
    <col min="11" max="11" width="12.28515625" customWidth="1"/>
    <col min="12" max="12" width="19.5703125" customWidth="1"/>
  </cols>
  <sheetData>
    <row r="1" spans="1:12" s="281" customFormat="1" ht="15.75" x14ac:dyDescent="0.25">
      <c r="A1" s="498" t="s">
        <v>1193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</row>
    <row r="2" spans="1:12" s="281" customFormat="1" ht="15.75" customHeight="1" x14ac:dyDescent="0.25">
      <c r="A2" s="499" t="s">
        <v>1194</v>
      </c>
      <c r="B2" s="499"/>
      <c r="C2" s="499"/>
      <c r="D2" s="499"/>
      <c r="E2" s="499"/>
      <c r="F2" s="499"/>
      <c r="G2" s="499"/>
      <c r="H2" s="499"/>
      <c r="I2" s="499"/>
      <c r="J2" s="499"/>
      <c r="K2" s="499"/>
      <c r="L2" s="499"/>
    </row>
    <row r="3" spans="1:12" s="281" customFormat="1" ht="15.75" customHeight="1" x14ac:dyDescent="0.25">
      <c r="A3" s="498" t="s">
        <v>1195</v>
      </c>
      <c r="B3" s="498"/>
      <c r="C3" s="498"/>
      <c r="D3" s="498"/>
      <c r="E3" s="498"/>
      <c r="F3" s="498"/>
      <c r="G3" s="498"/>
      <c r="H3" s="498"/>
      <c r="I3" s="498"/>
      <c r="J3" s="498"/>
      <c r="K3" s="498"/>
      <c r="L3" s="498"/>
    </row>
    <row r="4" spans="1:12" s="281" customFormat="1" ht="15.75" customHeight="1" x14ac:dyDescent="0.25">
      <c r="A4" s="499" t="s">
        <v>1196</v>
      </c>
      <c r="B4" s="499"/>
      <c r="C4" s="499"/>
      <c r="D4" s="499"/>
      <c r="E4" s="499"/>
      <c r="F4" s="499"/>
      <c r="G4" s="499"/>
      <c r="H4" s="499"/>
      <c r="I4" s="499"/>
      <c r="J4" s="499"/>
      <c r="K4" s="499"/>
      <c r="L4" s="499"/>
    </row>
    <row r="5" spans="1:12" s="281" customFormat="1" ht="15.75" customHeight="1" x14ac:dyDescent="0.35">
      <c r="A5" s="163" t="s">
        <v>863</v>
      </c>
      <c r="B5" s="415"/>
      <c r="C5" s="414"/>
      <c r="H5" s="89" t="s">
        <v>1183</v>
      </c>
      <c r="I5"/>
      <c r="J5"/>
      <c r="K5"/>
      <c r="L5"/>
    </row>
    <row r="6" spans="1:12" ht="21" x14ac:dyDescent="0.35">
      <c r="A6" s="163" t="s">
        <v>1181</v>
      </c>
      <c r="I6" s="585" t="s">
        <v>864</v>
      </c>
      <c r="J6" s="586"/>
    </row>
    <row r="7" spans="1:12" ht="30" x14ac:dyDescent="0.25">
      <c r="A7" s="89" t="s">
        <v>1182</v>
      </c>
      <c r="H7" s="164" t="s">
        <v>865</v>
      </c>
      <c r="I7" s="165" t="s">
        <v>866</v>
      </c>
      <c r="J7" s="164" t="s">
        <v>867</v>
      </c>
    </row>
    <row r="8" spans="1:12" x14ac:dyDescent="0.25">
      <c r="C8" s="590" t="s">
        <v>864</v>
      </c>
      <c r="D8" s="590"/>
      <c r="E8" s="169"/>
      <c r="H8" s="9" t="s">
        <v>868</v>
      </c>
      <c r="I8" s="166">
        <v>16</v>
      </c>
      <c r="J8" s="587" t="s">
        <v>869</v>
      </c>
    </row>
    <row r="9" spans="1:12" x14ac:dyDescent="0.25">
      <c r="A9" s="591" t="s">
        <v>865</v>
      </c>
      <c r="B9" s="592" t="s">
        <v>866</v>
      </c>
      <c r="C9" s="591" t="s">
        <v>874</v>
      </c>
      <c r="D9" s="591" t="s">
        <v>875</v>
      </c>
      <c r="E9" s="593" t="s">
        <v>876</v>
      </c>
      <c r="F9" s="591" t="s">
        <v>877</v>
      </c>
      <c r="H9" s="9" t="s">
        <v>870</v>
      </c>
      <c r="I9" s="166">
        <v>43</v>
      </c>
      <c r="J9" s="588"/>
    </row>
    <row r="10" spans="1:12" x14ac:dyDescent="0.25">
      <c r="A10" s="591"/>
      <c r="B10" s="592"/>
      <c r="C10" s="591"/>
      <c r="D10" s="591"/>
      <c r="E10" s="594"/>
      <c r="F10" s="591"/>
      <c r="H10" s="167" t="s">
        <v>871</v>
      </c>
      <c r="I10" s="168">
        <v>17</v>
      </c>
      <c r="J10" s="588"/>
    </row>
    <row r="11" spans="1:12" x14ac:dyDescent="0.25">
      <c r="A11" s="170" t="s">
        <v>879</v>
      </c>
      <c r="B11" s="171">
        <v>1</v>
      </c>
      <c r="C11" s="571">
        <v>85000</v>
      </c>
      <c r="D11" s="572"/>
      <c r="E11" s="172" t="s">
        <v>880</v>
      </c>
      <c r="F11" s="166" t="s">
        <v>881</v>
      </c>
      <c r="H11" s="9" t="s">
        <v>872</v>
      </c>
      <c r="I11" s="166">
        <v>29</v>
      </c>
      <c r="J11" s="588"/>
    </row>
    <row r="12" spans="1:12" x14ac:dyDescent="0.25">
      <c r="A12" s="170" t="s">
        <v>450</v>
      </c>
      <c r="B12" s="171">
        <v>11</v>
      </c>
      <c r="C12" s="571">
        <v>37000</v>
      </c>
      <c r="D12" s="572"/>
      <c r="E12" s="172" t="s">
        <v>880</v>
      </c>
      <c r="F12" s="166" t="s">
        <v>881</v>
      </c>
      <c r="H12" s="9" t="s">
        <v>873</v>
      </c>
      <c r="I12" s="166">
        <v>33</v>
      </c>
      <c r="J12" s="589"/>
    </row>
    <row r="13" spans="1:12" x14ac:dyDescent="0.25">
      <c r="A13" s="170" t="s">
        <v>882</v>
      </c>
      <c r="B13" s="171">
        <v>1</v>
      </c>
      <c r="C13" s="571">
        <v>20000</v>
      </c>
      <c r="D13" s="572"/>
      <c r="E13" s="172" t="s">
        <v>880</v>
      </c>
      <c r="F13" s="166" t="s">
        <v>881</v>
      </c>
      <c r="H13" s="9" t="s">
        <v>870</v>
      </c>
      <c r="I13" s="166">
        <v>4</v>
      </c>
      <c r="J13" s="595" t="s">
        <v>878</v>
      </c>
    </row>
    <row r="14" spans="1:12" x14ac:dyDescent="0.25">
      <c r="A14" s="170"/>
      <c r="B14" s="171"/>
      <c r="C14" s="175"/>
      <c r="D14" s="172"/>
      <c r="E14" s="172"/>
      <c r="F14" s="166"/>
      <c r="H14" s="167" t="s">
        <v>871</v>
      </c>
      <c r="I14" s="166">
        <v>1</v>
      </c>
      <c r="J14" s="596"/>
    </row>
    <row r="15" spans="1:12" x14ac:dyDescent="0.25">
      <c r="A15" s="170" t="s">
        <v>883</v>
      </c>
      <c r="B15" s="171">
        <v>1</v>
      </c>
      <c r="C15" s="571">
        <v>41000</v>
      </c>
      <c r="D15" s="572"/>
      <c r="E15" s="172" t="s">
        <v>880</v>
      </c>
      <c r="F15" s="166" t="s">
        <v>881</v>
      </c>
      <c r="H15" s="9" t="s">
        <v>872</v>
      </c>
      <c r="I15" s="166">
        <v>1</v>
      </c>
      <c r="J15" s="597"/>
    </row>
    <row r="16" spans="1:12" x14ac:dyDescent="0.25">
      <c r="A16" s="170" t="s">
        <v>884</v>
      </c>
      <c r="B16" s="171">
        <v>1</v>
      </c>
      <c r="C16" s="571">
        <v>29867</v>
      </c>
      <c r="D16" s="572"/>
      <c r="E16" s="172" t="s">
        <v>880</v>
      </c>
      <c r="F16" s="166" t="s">
        <v>881</v>
      </c>
      <c r="H16" s="173" t="s">
        <v>831</v>
      </c>
      <c r="I16" s="598">
        <f>SUM(I8:I15)</f>
        <v>144</v>
      </c>
      <c r="J16" s="598"/>
      <c r="K16" s="174"/>
    </row>
    <row r="17" spans="1:12" x14ac:dyDescent="0.25">
      <c r="A17" s="170" t="s">
        <v>885</v>
      </c>
      <c r="B17" s="171">
        <v>1</v>
      </c>
      <c r="C17" s="571">
        <v>40896</v>
      </c>
      <c r="D17" s="572"/>
      <c r="E17" s="172" t="s">
        <v>880</v>
      </c>
      <c r="F17" s="166" t="s">
        <v>881</v>
      </c>
    </row>
    <row r="18" spans="1:12" x14ac:dyDescent="0.25">
      <c r="A18" s="170" t="s">
        <v>886</v>
      </c>
      <c r="B18" s="171">
        <v>1</v>
      </c>
      <c r="C18" s="571">
        <v>28000</v>
      </c>
      <c r="D18" s="572"/>
      <c r="E18" s="172" t="s">
        <v>880</v>
      </c>
      <c r="F18" s="166" t="s">
        <v>881</v>
      </c>
      <c r="H18" s="89" t="s">
        <v>1184</v>
      </c>
    </row>
    <row r="19" spans="1:12" x14ac:dyDescent="0.25">
      <c r="A19" s="170" t="s">
        <v>888</v>
      </c>
      <c r="B19" s="171">
        <v>1</v>
      </c>
      <c r="C19" s="571">
        <v>40896</v>
      </c>
      <c r="D19" s="572"/>
      <c r="E19" s="172" t="s">
        <v>880</v>
      </c>
      <c r="F19" s="166" t="s">
        <v>881</v>
      </c>
      <c r="I19" s="166"/>
      <c r="J19" s="176" t="s">
        <v>864</v>
      </c>
      <c r="K19" s="176"/>
    </row>
    <row r="20" spans="1:12" ht="24" x14ac:dyDescent="0.25">
      <c r="A20" s="170" t="s">
        <v>889</v>
      </c>
      <c r="B20" s="181">
        <v>3</v>
      </c>
      <c r="C20" s="182">
        <v>40000</v>
      </c>
      <c r="D20" s="182">
        <v>45000</v>
      </c>
      <c r="E20" s="172" t="s">
        <v>880</v>
      </c>
      <c r="F20" s="166" t="s">
        <v>881</v>
      </c>
      <c r="H20" s="164" t="s">
        <v>865</v>
      </c>
      <c r="I20" s="177" t="s">
        <v>866</v>
      </c>
      <c r="J20" s="164" t="s">
        <v>874</v>
      </c>
      <c r="K20" s="164" t="s">
        <v>875</v>
      </c>
    </row>
    <row r="21" spans="1:12" x14ac:dyDescent="0.25">
      <c r="A21" s="170" t="s">
        <v>890</v>
      </c>
      <c r="B21" s="171">
        <v>0</v>
      </c>
      <c r="C21" s="182">
        <v>40000</v>
      </c>
      <c r="D21" s="182">
        <v>45000</v>
      </c>
      <c r="E21" s="166" t="s">
        <v>881</v>
      </c>
      <c r="F21" s="166" t="s">
        <v>881</v>
      </c>
      <c r="H21" s="166" t="s">
        <v>887</v>
      </c>
      <c r="I21" s="166">
        <v>133</v>
      </c>
      <c r="J21" s="178">
        <v>2000</v>
      </c>
      <c r="K21" s="178">
        <v>5000</v>
      </c>
    </row>
    <row r="22" spans="1:12" ht="23.25" customHeight="1" x14ac:dyDescent="0.25">
      <c r="A22" s="184" t="s">
        <v>891</v>
      </c>
      <c r="B22" s="185">
        <v>2</v>
      </c>
      <c r="C22" s="182">
        <v>20000</v>
      </c>
      <c r="D22" s="182">
        <v>30000</v>
      </c>
      <c r="E22" s="166" t="s">
        <v>881</v>
      </c>
      <c r="F22" s="166" t="s">
        <v>881</v>
      </c>
      <c r="H22" s="179" t="s">
        <v>276</v>
      </c>
      <c r="I22" s="180">
        <v>133</v>
      </c>
      <c r="J22" s="180"/>
      <c r="K22" s="180"/>
    </row>
    <row r="23" spans="1:12" ht="23.25" customHeight="1" x14ac:dyDescent="0.25">
      <c r="A23" s="186" t="s">
        <v>892</v>
      </c>
      <c r="B23" s="187">
        <v>0</v>
      </c>
      <c r="C23" s="182">
        <v>15000</v>
      </c>
      <c r="D23" s="182">
        <v>20000</v>
      </c>
      <c r="E23" s="166" t="s">
        <v>881</v>
      </c>
      <c r="F23" s="166" t="s">
        <v>881</v>
      </c>
      <c r="H23" s="183"/>
      <c r="I23" s="183"/>
      <c r="J23" s="183"/>
      <c r="K23" s="183"/>
      <c r="L23" s="183"/>
    </row>
    <row r="24" spans="1:12" ht="22.5" x14ac:dyDescent="0.25">
      <c r="A24" s="186" t="s">
        <v>893</v>
      </c>
      <c r="B24" s="187">
        <v>7</v>
      </c>
      <c r="C24" s="182">
        <v>20000</v>
      </c>
      <c r="D24" s="182">
        <v>30000</v>
      </c>
      <c r="E24" s="172" t="s">
        <v>880</v>
      </c>
      <c r="F24" s="188" t="s">
        <v>894</v>
      </c>
      <c r="H24" s="89" t="s">
        <v>1185</v>
      </c>
    </row>
    <row r="25" spans="1:12" ht="22.5" x14ac:dyDescent="0.25">
      <c r="A25" s="170" t="s">
        <v>896</v>
      </c>
      <c r="B25" s="171">
        <v>16</v>
      </c>
      <c r="C25" s="182">
        <v>15000</v>
      </c>
      <c r="D25" s="182">
        <v>20000</v>
      </c>
      <c r="E25" s="172" t="s">
        <v>880</v>
      </c>
      <c r="F25" s="188" t="s">
        <v>894</v>
      </c>
      <c r="H25" s="189" t="s">
        <v>279</v>
      </c>
      <c r="I25" s="190" t="s">
        <v>277</v>
      </c>
      <c r="J25" s="190"/>
      <c r="K25" s="583" t="s">
        <v>895</v>
      </c>
      <c r="L25" s="584"/>
    </row>
    <row r="26" spans="1:12" ht="22.5" x14ac:dyDescent="0.25">
      <c r="A26" s="170" t="s">
        <v>899</v>
      </c>
      <c r="B26" s="171">
        <v>0</v>
      </c>
      <c r="C26" s="182">
        <v>10000</v>
      </c>
      <c r="D26" s="182">
        <v>15000</v>
      </c>
      <c r="E26" s="172" t="s">
        <v>880</v>
      </c>
      <c r="F26" s="188" t="s">
        <v>894</v>
      </c>
      <c r="H26" s="9" t="s">
        <v>897</v>
      </c>
      <c r="I26" s="166">
        <v>500</v>
      </c>
      <c r="J26" s="178">
        <v>1000</v>
      </c>
      <c r="K26" s="579" t="s">
        <v>898</v>
      </c>
      <c r="L26" s="580"/>
    </row>
    <row r="27" spans="1:12" ht="22.5" x14ac:dyDescent="0.25">
      <c r="A27" s="186" t="s">
        <v>903</v>
      </c>
      <c r="B27" s="191">
        <v>3</v>
      </c>
      <c r="C27" s="182">
        <v>15000</v>
      </c>
      <c r="D27" s="182">
        <v>20000</v>
      </c>
      <c r="E27" s="172" t="s">
        <v>880</v>
      </c>
      <c r="F27" s="188" t="s">
        <v>894</v>
      </c>
      <c r="H27" s="9" t="s">
        <v>900</v>
      </c>
      <c r="I27" s="577" t="s">
        <v>901</v>
      </c>
      <c r="J27" s="578"/>
      <c r="K27" s="581" t="s">
        <v>902</v>
      </c>
      <c r="L27" s="582"/>
    </row>
    <row r="28" spans="1:12" ht="22.5" x14ac:dyDescent="0.25">
      <c r="A28" s="170" t="s">
        <v>906</v>
      </c>
      <c r="B28" s="181">
        <v>20</v>
      </c>
      <c r="C28" s="182">
        <v>10000</v>
      </c>
      <c r="D28" s="182">
        <v>15000</v>
      </c>
      <c r="E28" s="172" t="s">
        <v>880</v>
      </c>
      <c r="F28" s="188" t="s">
        <v>894</v>
      </c>
      <c r="H28" s="9" t="s">
        <v>904</v>
      </c>
      <c r="I28" s="577">
        <v>500</v>
      </c>
      <c r="J28" s="578"/>
      <c r="K28" s="579" t="s">
        <v>905</v>
      </c>
      <c r="L28" s="580"/>
    </row>
    <row r="29" spans="1:12" ht="22.5" x14ac:dyDescent="0.25">
      <c r="A29" s="170" t="s">
        <v>907</v>
      </c>
      <c r="B29" s="181">
        <v>23</v>
      </c>
      <c r="C29" s="182">
        <v>8000</v>
      </c>
      <c r="D29" s="182">
        <v>10000</v>
      </c>
      <c r="E29" s="172" t="s">
        <v>880</v>
      </c>
      <c r="F29" s="188" t="s">
        <v>894</v>
      </c>
    </row>
    <row r="30" spans="1:12" ht="15" customHeight="1" x14ac:dyDescent="0.25">
      <c r="A30" s="170" t="s">
        <v>908</v>
      </c>
      <c r="B30" s="171">
        <v>12</v>
      </c>
      <c r="C30" s="182">
        <v>5000</v>
      </c>
      <c r="D30" s="182">
        <v>8000</v>
      </c>
      <c r="E30" s="172" t="s">
        <v>880</v>
      </c>
      <c r="F30" s="188" t="s">
        <v>894</v>
      </c>
      <c r="H30" s="89" t="s">
        <v>1186</v>
      </c>
    </row>
    <row r="31" spans="1:12" ht="15" customHeight="1" x14ac:dyDescent="0.25">
      <c r="A31" s="193" t="s">
        <v>909</v>
      </c>
      <c r="B31" s="187">
        <v>3</v>
      </c>
      <c r="C31" s="571">
        <v>11597.5</v>
      </c>
      <c r="D31" s="572"/>
      <c r="E31" s="172" t="s">
        <v>880</v>
      </c>
      <c r="F31" s="188" t="s">
        <v>894</v>
      </c>
      <c r="I31" s="192"/>
      <c r="J31" s="180" t="s">
        <v>864</v>
      </c>
      <c r="K31" s="180"/>
    </row>
    <row r="32" spans="1:12" ht="24" x14ac:dyDescent="0.25">
      <c r="A32" s="184" t="s">
        <v>910</v>
      </c>
      <c r="B32" s="187">
        <v>1</v>
      </c>
      <c r="C32" s="571">
        <v>11351</v>
      </c>
      <c r="D32" s="572"/>
      <c r="E32" s="166" t="s">
        <v>881</v>
      </c>
      <c r="F32" s="188" t="s">
        <v>894</v>
      </c>
      <c r="H32" s="164" t="s">
        <v>865</v>
      </c>
      <c r="I32" s="177" t="s">
        <v>866</v>
      </c>
      <c r="J32" s="164" t="s">
        <v>874</v>
      </c>
      <c r="K32" s="164" t="s">
        <v>875</v>
      </c>
      <c r="L32" s="164" t="s">
        <v>1187</v>
      </c>
    </row>
    <row r="33" spans="1:12" ht="22.5" x14ac:dyDescent="0.25">
      <c r="A33" s="184" t="s">
        <v>913</v>
      </c>
      <c r="B33" s="187">
        <v>2</v>
      </c>
      <c r="C33" s="571">
        <v>8145.26</v>
      </c>
      <c r="D33" s="572"/>
      <c r="E33" s="166" t="s">
        <v>881</v>
      </c>
      <c r="F33" s="188" t="s">
        <v>894</v>
      </c>
      <c r="H33" s="170" t="s">
        <v>911</v>
      </c>
      <c r="I33" s="181">
        <v>1</v>
      </c>
      <c r="J33" s="571">
        <v>25480</v>
      </c>
      <c r="K33" s="572"/>
      <c r="L33" s="166" t="s">
        <v>912</v>
      </c>
    </row>
    <row r="34" spans="1:12" ht="22.5" x14ac:dyDescent="0.25">
      <c r="A34" s="184" t="s">
        <v>915</v>
      </c>
      <c r="B34" s="187">
        <v>14</v>
      </c>
      <c r="C34" s="571">
        <v>6787.2</v>
      </c>
      <c r="D34" s="572"/>
      <c r="E34" s="166" t="s">
        <v>881</v>
      </c>
      <c r="F34" s="188" t="s">
        <v>894</v>
      </c>
      <c r="H34" s="170" t="s">
        <v>914</v>
      </c>
      <c r="I34" s="181">
        <v>1</v>
      </c>
      <c r="J34" s="182">
        <v>15000</v>
      </c>
      <c r="K34" s="182">
        <v>20000</v>
      </c>
      <c r="L34" s="166" t="s">
        <v>912</v>
      </c>
    </row>
    <row r="35" spans="1:12" ht="22.5" x14ac:dyDescent="0.25">
      <c r="A35" s="170" t="s">
        <v>868</v>
      </c>
      <c r="B35" s="171">
        <v>50</v>
      </c>
      <c r="C35" s="194">
        <v>8000</v>
      </c>
      <c r="D35" s="195">
        <v>12000</v>
      </c>
      <c r="E35" s="166" t="s">
        <v>881</v>
      </c>
      <c r="F35" s="188" t="s">
        <v>894</v>
      </c>
      <c r="H35" s="170" t="s">
        <v>916</v>
      </c>
      <c r="I35" s="181">
        <v>122</v>
      </c>
      <c r="J35" s="571">
        <v>8115.33</v>
      </c>
      <c r="K35" s="572"/>
      <c r="L35" s="166" t="s">
        <v>912</v>
      </c>
    </row>
    <row r="36" spans="1:12" ht="23.25" customHeight="1" x14ac:dyDescent="0.25">
      <c r="A36" s="170" t="s">
        <v>918</v>
      </c>
      <c r="B36" s="171">
        <v>151</v>
      </c>
      <c r="C36" s="182">
        <v>5717.04</v>
      </c>
      <c r="D36" s="196">
        <v>8000</v>
      </c>
      <c r="E36" s="166" t="s">
        <v>881</v>
      </c>
      <c r="F36" s="188" t="s">
        <v>894</v>
      </c>
      <c r="H36" s="170" t="s">
        <v>917</v>
      </c>
      <c r="I36" s="171">
        <v>40</v>
      </c>
      <c r="J36" s="571">
        <v>9738.4</v>
      </c>
      <c r="K36" s="572"/>
      <c r="L36" s="166" t="s">
        <v>912</v>
      </c>
    </row>
    <row r="37" spans="1:12" ht="24" customHeight="1" x14ac:dyDescent="0.25">
      <c r="A37" s="170" t="s">
        <v>920</v>
      </c>
      <c r="B37" s="171">
        <v>88</v>
      </c>
      <c r="C37" s="182">
        <v>4702.72</v>
      </c>
      <c r="D37" s="170">
        <v>5616.28</v>
      </c>
      <c r="E37" s="166" t="s">
        <v>881</v>
      </c>
      <c r="F37" s="188" t="s">
        <v>894</v>
      </c>
      <c r="H37" s="170" t="s">
        <v>919</v>
      </c>
      <c r="I37" s="171">
        <v>11</v>
      </c>
      <c r="J37" s="571">
        <v>11686.08</v>
      </c>
      <c r="K37" s="572"/>
      <c r="L37" s="166" t="s">
        <v>912</v>
      </c>
    </row>
    <row r="38" spans="1:12" ht="22.5" x14ac:dyDescent="0.25">
      <c r="A38" s="170" t="s">
        <v>872</v>
      </c>
      <c r="B38" s="171">
        <v>158</v>
      </c>
      <c r="C38" s="182">
        <v>4000</v>
      </c>
      <c r="D38" s="196">
        <v>4700</v>
      </c>
      <c r="E38" s="166" t="s">
        <v>881</v>
      </c>
      <c r="F38" s="188" t="s">
        <v>894</v>
      </c>
      <c r="H38" s="170" t="s">
        <v>921</v>
      </c>
      <c r="I38" s="171">
        <v>1</v>
      </c>
      <c r="J38" s="571">
        <v>12270.38</v>
      </c>
      <c r="K38" s="572"/>
      <c r="L38" s="166" t="s">
        <v>912</v>
      </c>
    </row>
    <row r="39" spans="1:12" x14ac:dyDescent="0.25">
      <c r="A39" s="197" t="s">
        <v>923</v>
      </c>
      <c r="B39" s="198">
        <f>SUM(B11:B38)</f>
        <v>571</v>
      </c>
      <c r="C39" s="199"/>
      <c r="D39" s="200"/>
      <c r="E39" s="201"/>
      <c r="H39" s="170" t="s">
        <v>922</v>
      </c>
      <c r="I39" s="171">
        <v>5</v>
      </c>
      <c r="J39" s="571">
        <v>14023.3</v>
      </c>
      <c r="K39" s="572"/>
      <c r="L39" s="166" t="s">
        <v>912</v>
      </c>
    </row>
    <row r="40" spans="1:12" x14ac:dyDescent="0.25">
      <c r="H40" s="170" t="s">
        <v>924</v>
      </c>
      <c r="I40" s="171">
        <v>1</v>
      </c>
      <c r="J40" s="571">
        <v>27436.22</v>
      </c>
      <c r="K40" s="572"/>
      <c r="L40" s="166" t="s">
        <v>912</v>
      </c>
    </row>
    <row r="41" spans="1:12" x14ac:dyDescent="0.25">
      <c r="H41" s="170" t="s">
        <v>925</v>
      </c>
      <c r="I41" s="171">
        <v>2</v>
      </c>
      <c r="J41" s="571">
        <v>7203.08</v>
      </c>
      <c r="K41" s="572"/>
      <c r="L41" s="166" t="s">
        <v>912</v>
      </c>
    </row>
    <row r="42" spans="1:12" ht="17.25" x14ac:dyDescent="0.25">
      <c r="A42" s="202" t="s">
        <v>927</v>
      </c>
      <c r="B42" s="573">
        <f>B39+I16+I43</f>
        <v>913</v>
      </c>
      <c r="C42" s="574"/>
      <c r="D42" s="575"/>
      <c r="E42" s="203"/>
      <c r="H42" s="170" t="s">
        <v>926</v>
      </c>
      <c r="I42" s="171">
        <v>14</v>
      </c>
      <c r="J42" s="571">
        <v>6787.62</v>
      </c>
      <c r="K42" s="572"/>
      <c r="L42" s="166" t="s">
        <v>912</v>
      </c>
    </row>
    <row r="43" spans="1:12" x14ac:dyDescent="0.25">
      <c r="A43" s="570" t="s">
        <v>1189</v>
      </c>
      <c r="B43" s="570"/>
      <c r="C43" s="570"/>
      <c r="D43" s="570"/>
      <c r="E43" s="570"/>
      <c r="H43" s="204" t="s">
        <v>276</v>
      </c>
      <c r="I43" s="576">
        <f>SUM(I33:I42)</f>
        <v>198</v>
      </c>
      <c r="J43" s="576"/>
      <c r="K43" s="576"/>
    </row>
    <row r="44" spans="1:12" x14ac:dyDescent="0.25">
      <c r="H44" s="570" t="s">
        <v>1188</v>
      </c>
      <c r="I44" s="570"/>
      <c r="J44" s="570"/>
      <c r="K44" s="570"/>
      <c r="L44" s="570"/>
    </row>
    <row r="45" spans="1:12" x14ac:dyDescent="0.25">
      <c r="H45" s="570"/>
      <c r="I45" s="570"/>
      <c r="J45" s="570"/>
      <c r="K45" s="570"/>
      <c r="L45" s="570"/>
    </row>
  </sheetData>
  <mergeCells count="47">
    <mergeCell ref="C16:D16"/>
    <mergeCell ref="I6:J6"/>
    <mergeCell ref="J8:J12"/>
    <mergeCell ref="C8:D8"/>
    <mergeCell ref="A9:A10"/>
    <mergeCell ref="B9:B10"/>
    <mergeCell ref="C9:C10"/>
    <mergeCell ref="D9:D10"/>
    <mergeCell ref="E9:E10"/>
    <mergeCell ref="F9:F10"/>
    <mergeCell ref="J13:J15"/>
    <mergeCell ref="C11:D11"/>
    <mergeCell ref="C12:D12"/>
    <mergeCell ref="I16:J16"/>
    <mergeCell ref="C13:D13"/>
    <mergeCell ref="C15:D15"/>
    <mergeCell ref="J36:K36"/>
    <mergeCell ref="J37:K37"/>
    <mergeCell ref="J38:K38"/>
    <mergeCell ref="C17:D17"/>
    <mergeCell ref="C18:D18"/>
    <mergeCell ref="C19:D19"/>
    <mergeCell ref="K26:L26"/>
    <mergeCell ref="I27:J27"/>
    <mergeCell ref="K27:L27"/>
    <mergeCell ref="K25:L25"/>
    <mergeCell ref="C32:D32"/>
    <mergeCell ref="J33:K33"/>
    <mergeCell ref="C33:D33"/>
    <mergeCell ref="C34:D34"/>
    <mergeCell ref="J35:K35"/>
    <mergeCell ref="A1:L1"/>
    <mergeCell ref="A2:L2"/>
    <mergeCell ref="A3:L3"/>
    <mergeCell ref="A4:L4"/>
    <mergeCell ref="H45:L45"/>
    <mergeCell ref="J40:K40"/>
    <mergeCell ref="J41:K41"/>
    <mergeCell ref="J42:K42"/>
    <mergeCell ref="B42:D42"/>
    <mergeCell ref="I43:K43"/>
    <mergeCell ref="A43:E43"/>
    <mergeCell ref="H44:L44"/>
    <mergeCell ref="J39:K39"/>
    <mergeCell ref="I28:J28"/>
    <mergeCell ref="K28:L28"/>
    <mergeCell ref="C31:D31"/>
  </mergeCells>
  <pageMargins left="0.7" right="0.7" top="0.75" bottom="0.75" header="0.3" footer="0.3"/>
  <pageSetup scale="60" fitToHeight="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Q36"/>
  <sheetViews>
    <sheetView workbookViewId="0">
      <selection activeCell="A19" sqref="A19:A20"/>
    </sheetView>
  </sheetViews>
  <sheetFormatPr baseColWidth="10" defaultRowHeight="15" x14ac:dyDescent="0.25"/>
  <cols>
    <col min="1" max="1" width="53.7109375" style="206" customWidth="1"/>
    <col min="2" max="2" width="23.5703125" style="36" customWidth="1"/>
    <col min="3" max="3" width="18.7109375" style="36" customWidth="1"/>
    <col min="4" max="4" width="18.7109375" style="37" customWidth="1"/>
    <col min="5" max="95" width="11.42578125" style="69"/>
    <col min="96" max="16384" width="11.42578125" style="206"/>
  </cols>
  <sheetData>
    <row r="1" spans="1:95" s="281" customFormat="1" ht="15.75" x14ac:dyDescent="0.25">
      <c r="A1" s="498" t="s">
        <v>1193</v>
      </c>
      <c r="B1" s="498"/>
      <c r="C1" s="498"/>
      <c r="D1" s="498"/>
      <c r="E1" s="413"/>
      <c r="F1" s="413"/>
      <c r="G1" s="413"/>
    </row>
    <row r="2" spans="1:95" s="281" customFormat="1" ht="15.75" customHeight="1" x14ac:dyDescent="0.25">
      <c r="A2" s="499" t="s">
        <v>1194</v>
      </c>
      <c r="B2" s="499"/>
      <c r="C2" s="499"/>
      <c r="D2" s="499"/>
      <c r="E2" s="414"/>
      <c r="F2" s="414"/>
      <c r="G2" s="414"/>
    </row>
    <row r="3" spans="1:95" s="281" customFormat="1" ht="15.75" customHeight="1" x14ac:dyDescent="0.25">
      <c r="A3" s="498" t="s">
        <v>1195</v>
      </c>
      <c r="B3" s="498"/>
      <c r="C3" s="498"/>
      <c r="D3" s="498"/>
      <c r="E3" s="414"/>
      <c r="F3" s="414"/>
      <c r="G3" s="414"/>
    </row>
    <row r="4" spans="1:95" s="281" customFormat="1" ht="15.75" customHeight="1" x14ac:dyDescent="0.25">
      <c r="A4" s="499" t="s">
        <v>1196</v>
      </c>
      <c r="B4" s="499"/>
      <c r="C4" s="499"/>
      <c r="D4" s="499"/>
      <c r="E4" s="414"/>
      <c r="F4" s="414"/>
      <c r="G4" s="414"/>
    </row>
    <row r="5" spans="1:95" s="281" customFormat="1" ht="16.5" thickBot="1" x14ac:dyDescent="0.3">
      <c r="A5" s="438"/>
      <c r="B5" s="438"/>
      <c r="C5" s="438"/>
      <c r="D5" s="414"/>
      <c r="E5" s="414"/>
      <c r="F5" s="414"/>
      <c r="G5" s="414"/>
    </row>
    <row r="6" spans="1:95" ht="18.75" x14ac:dyDescent="0.3">
      <c r="A6" s="515" t="s">
        <v>280</v>
      </c>
      <c r="B6" s="519"/>
      <c r="C6" s="519"/>
      <c r="D6" s="516"/>
    </row>
    <row r="7" spans="1:95" x14ac:dyDescent="0.25">
      <c r="A7" s="536" t="s">
        <v>284</v>
      </c>
      <c r="B7" s="542"/>
      <c r="C7" s="542"/>
      <c r="D7" s="537"/>
    </row>
    <row r="8" spans="1:95" ht="15.75" thickBot="1" x14ac:dyDescent="0.3">
      <c r="A8" s="538" t="s">
        <v>502</v>
      </c>
      <c r="B8" s="543"/>
      <c r="C8" s="543"/>
      <c r="D8" s="539"/>
    </row>
    <row r="9" spans="1:95" ht="15.75" thickBot="1" x14ac:dyDescent="0.3"/>
    <row r="10" spans="1:95" s="40" customFormat="1" ht="15.75" thickBot="1" x14ac:dyDescent="0.3">
      <c r="A10" s="386" t="s">
        <v>503</v>
      </c>
      <c r="B10" s="387" t="s">
        <v>504</v>
      </c>
      <c r="C10" s="388" t="s">
        <v>505</v>
      </c>
      <c r="D10" s="388" t="s">
        <v>276</v>
      </c>
      <c r="E10" s="424"/>
      <c r="F10" s="424"/>
      <c r="G10" s="424"/>
      <c r="H10" s="424"/>
      <c r="I10" s="424"/>
      <c r="J10" s="424"/>
      <c r="K10" s="424"/>
      <c r="L10" s="424"/>
      <c r="M10" s="424"/>
      <c r="N10" s="424"/>
      <c r="O10" s="424"/>
      <c r="P10" s="424"/>
      <c r="Q10" s="424"/>
      <c r="R10" s="424"/>
      <c r="S10" s="424"/>
      <c r="T10" s="424"/>
      <c r="U10" s="424"/>
      <c r="V10" s="424"/>
      <c r="W10" s="424"/>
      <c r="X10" s="424"/>
      <c r="Y10" s="424"/>
      <c r="Z10" s="424"/>
      <c r="AA10" s="424"/>
      <c r="AB10" s="424"/>
      <c r="AC10" s="424"/>
      <c r="AD10" s="424"/>
      <c r="AE10" s="424"/>
      <c r="AF10" s="424"/>
      <c r="AG10" s="424"/>
      <c r="AH10" s="424"/>
      <c r="AI10" s="424"/>
      <c r="AJ10" s="424"/>
      <c r="AK10" s="424"/>
      <c r="AL10" s="424"/>
      <c r="AM10" s="424"/>
      <c r="AN10" s="424"/>
      <c r="AO10" s="424"/>
      <c r="AP10" s="424"/>
      <c r="AQ10" s="424"/>
      <c r="AR10" s="424"/>
      <c r="AS10" s="424"/>
      <c r="AT10" s="424"/>
      <c r="AU10" s="424"/>
      <c r="AV10" s="424"/>
      <c r="AW10" s="424"/>
      <c r="AX10" s="424"/>
      <c r="AY10" s="424"/>
      <c r="AZ10" s="424"/>
      <c r="BA10" s="424"/>
      <c r="BB10" s="424"/>
      <c r="BC10" s="424"/>
      <c r="BD10" s="424"/>
      <c r="BE10" s="424"/>
      <c r="BF10" s="424"/>
      <c r="BG10" s="424"/>
      <c r="BH10" s="424"/>
      <c r="BI10" s="424"/>
      <c r="BJ10" s="424"/>
      <c r="BK10" s="424"/>
      <c r="BL10" s="424"/>
      <c r="BM10" s="424"/>
      <c r="BN10" s="424"/>
      <c r="BO10" s="424"/>
      <c r="BP10" s="424"/>
      <c r="BQ10" s="424"/>
      <c r="BR10" s="424"/>
      <c r="BS10" s="424"/>
      <c r="BT10" s="424"/>
      <c r="BU10" s="424"/>
      <c r="BV10" s="424"/>
      <c r="BW10" s="424"/>
      <c r="BX10" s="424"/>
      <c r="BY10" s="424"/>
      <c r="BZ10" s="424"/>
      <c r="CA10" s="424"/>
      <c r="CB10" s="424"/>
      <c r="CC10" s="424"/>
      <c r="CD10" s="424"/>
      <c r="CE10" s="424"/>
      <c r="CF10" s="424"/>
      <c r="CG10" s="424"/>
      <c r="CH10" s="424"/>
      <c r="CI10" s="424"/>
      <c r="CJ10" s="424"/>
      <c r="CK10" s="424"/>
      <c r="CL10" s="424"/>
      <c r="CM10" s="424"/>
      <c r="CN10" s="424"/>
      <c r="CO10" s="424"/>
      <c r="CP10" s="424"/>
      <c r="CQ10" s="424"/>
    </row>
    <row r="11" spans="1:95" s="40" customFormat="1" ht="30.75" thickBot="1" x14ac:dyDescent="0.3">
      <c r="A11" s="31" t="s">
        <v>506</v>
      </c>
      <c r="B11" s="38"/>
      <c r="C11" s="39"/>
      <c r="D11" s="39"/>
      <c r="E11" s="424"/>
      <c r="F11" s="424"/>
      <c r="G11" s="424"/>
      <c r="H11" s="424"/>
      <c r="I11" s="424"/>
      <c r="J11" s="424"/>
      <c r="K11" s="424"/>
      <c r="L11" s="424"/>
      <c r="M11" s="424"/>
      <c r="N11" s="424"/>
      <c r="O11" s="424"/>
      <c r="P11" s="424"/>
      <c r="Q11" s="424"/>
      <c r="R11" s="424"/>
      <c r="S11" s="424"/>
      <c r="T11" s="424"/>
      <c r="U11" s="424"/>
      <c r="V11" s="424"/>
      <c r="W11" s="424"/>
      <c r="X11" s="424"/>
      <c r="Y11" s="424"/>
      <c r="Z11" s="424"/>
      <c r="AA11" s="424"/>
      <c r="AB11" s="424"/>
      <c r="AC11" s="424"/>
      <c r="AD11" s="424"/>
      <c r="AE11" s="424"/>
      <c r="AF11" s="424"/>
      <c r="AG11" s="424"/>
      <c r="AH11" s="424"/>
      <c r="AI11" s="424"/>
      <c r="AJ11" s="424"/>
      <c r="AK11" s="424"/>
      <c r="AL11" s="424"/>
      <c r="AM11" s="424"/>
      <c r="AN11" s="424"/>
      <c r="AO11" s="424"/>
      <c r="AP11" s="424"/>
      <c r="AQ11" s="424"/>
      <c r="AR11" s="424"/>
      <c r="AS11" s="424"/>
      <c r="AT11" s="424"/>
      <c r="AU11" s="424"/>
      <c r="AV11" s="424"/>
      <c r="AW11" s="424"/>
      <c r="AX11" s="424"/>
      <c r="AY11" s="424"/>
      <c r="AZ11" s="424"/>
      <c r="BA11" s="424"/>
      <c r="BB11" s="424"/>
      <c r="BC11" s="424"/>
      <c r="BD11" s="424"/>
      <c r="BE11" s="424"/>
      <c r="BF11" s="424"/>
      <c r="BG11" s="424"/>
      <c r="BH11" s="424"/>
      <c r="BI11" s="424"/>
      <c r="BJ11" s="424"/>
      <c r="BK11" s="424"/>
      <c r="BL11" s="424"/>
      <c r="BM11" s="424"/>
      <c r="BN11" s="424"/>
      <c r="BO11" s="424"/>
      <c r="BP11" s="424"/>
      <c r="BQ11" s="424"/>
      <c r="BR11" s="424"/>
      <c r="BS11" s="424"/>
      <c r="BT11" s="424"/>
      <c r="BU11" s="424"/>
      <c r="BV11" s="424"/>
      <c r="BW11" s="424"/>
      <c r="BX11" s="424"/>
      <c r="BY11" s="424"/>
      <c r="BZ11" s="424"/>
      <c r="CA11" s="424"/>
      <c r="CB11" s="424"/>
      <c r="CC11" s="424"/>
      <c r="CD11" s="424"/>
      <c r="CE11" s="424"/>
      <c r="CF11" s="424"/>
      <c r="CG11" s="424"/>
      <c r="CH11" s="424"/>
      <c r="CI11" s="424"/>
      <c r="CJ11" s="424"/>
      <c r="CK11" s="424"/>
      <c r="CL11" s="424"/>
      <c r="CM11" s="424"/>
      <c r="CN11" s="424"/>
      <c r="CO11" s="424"/>
      <c r="CP11" s="424"/>
      <c r="CQ11" s="424"/>
    </row>
    <row r="12" spans="1:95" s="44" customFormat="1" ht="30.75" thickBot="1" x14ac:dyDescent="0.3">
      <c r="A12" s="41" t="s">
        <v>507</v>
      </c>
      <c r="B12" s="42"/>
      <c r="C12" s="101">
        <v>593168.18000000005</v>
      </c>
      <c r="D12" s="101">
        <f>B12+C12</f>
        <v>593168.18000000005</v>
      </c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/>
      <c r="AB12" s="132"/>
      <c r="AC12" s="132"/>
      <c r="AD12" s="132"/>
      <c r="AE12" s="132"/>
      <c r="AF12" s="132"/>
      <c r="AG12" s="132"/>
      <c r="AH12" s="132"/>
      <c r="AI12" s="132"/>
      <c r="AJ12" s="132"/>
      <c r="AK12" s="132"/>
      <c r="AL12" s="132"/>
      <c r="AM12" s="132"/>
      <c r="AN12" s="132"/>
      <c r="AO12" s="132"/>
      <c r="AP12" s="132"/>
      <c r="AQ12" s="132"/>
      <c r="AR12" s="132"/>
      <c r="AS12" s="132"/>
      <c r="AT12" s="132"/>
      <c r="AU12" s="132"/>
      <c r="AV12" s="132"/>
      <c r="AW12" s="132"/>
      <c r="AX12" s="132"/>
      <c r="AY12" s="132"/>
      <c r="AZ12" s="132"/>
      <c r="BA12" s="132"/>
      <c r="BB12" s="132"/>
      <c r="BC12" s="132"/>
      <c r="BD12" s="132"/>
      <c r="BE12" s="132"/>
      <c r="BF12" s="132"/>
      <c r="BG12" s="132"/>
      <c r="BH12" s="132"/>
      <c r="BI12" s="132"/>
      <c r="BJ12" s="132"/>
      <c r="BK12" s="132"/>
      <c r="BL12" s="132"/>
      <c r="BM12" s="132"/>
      <c r="BN12" s="132"/>
      <c r="BO12" s="132"/>
      <c r="BP12" s="132"/>
      <c r="BQ12" s="132"/>
      <c r="BR12" s="132"/>
      <c r="BS12" s="132"/>
      <c r="BT12" s="132"/>
      <c r="BU12" s="132"/>
      <c r="BV12" s="132"/>
      <c r="BW12" s="132"/>
      <c r="BX12" s="132"/>
      <c r="BY12" s="132"/>
      <c r="BZ12" s="132"/>
      <c r="CA12" s="132"/>
      <c r="CB12" s="132"/>
      <c r="CC12" s="132"/>
      <c r="CD12" s="132"/>
      <c r="CE12" s="132"/>
      <c r="CF12" s="132"/>
      <c r="CG12" s="132"/>
      <c r="CH12" s="132"/>
      <c r="CI12" s="132"/>
      <c r="CJ12" s="132"/>
      <c r="CK12" s="132"/>
      <c r="CL12" s="132"/>
      <c r="CM12" s="132"/>
      <c r="CN12" s="132"/>
      <c r="CO12" s="132"/>
      <c r="CP12" s="132"/>
      <c r="CQ12" s="132"/>
    </row>
    <row r="13" spans="1:95" s="44" customFormat="1" ht="30.75" thickBot="1" x14ac:dyDescent="0.3">
      <c r="A13" s="41" t="s">
        <v>508</v>
      </c>
      <c r="B13" s="42"/>
      <c r="C13" s="101">
        <v>829868.78</v>
      </c>
      <c r="D13" s="101">
        <f t="shared" ref="D13" si="0">B13+C13</f>
        <v>829868.78</v>
      </c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132"/>
      <c r="AW13" s="132"/>
      <c r="AX13" s="132"/>
      <c r="AY13" s="132"/>
      <c r="AZ13" s="132"/>
      <c r="BA13" s="132"/>
      <c r="BB13" s="132"/>
      <c r="BC13" s="132"/>
      <c r="BD13" s="132"/>
      <c r="BE13" s="132"/>
      <c r="BF13" s="132"/>
      <c r="BG13" s="132"/>
      <c r="BH13" s="132"/>
      <c r="BI13" s="132"/>
      <c r="BJ13" s="132"/>
      <c r="BK13" s="132"/>
      <c r="BL13" s="132"/>
      <c r="BM13" s="132"/>
      <c r="BN13" s="132"/>
      <c r="BO13" s="132"/>
      <c r="BP13" s="132"/>
      <c r="BQ13" s="132"/>
      <c r="BR13" s="132"/>
      <c r="BS13" s="132"/>
      <c r="BT13" s="132"/>
      <c r="BU13" s="132"/>
      <c r="BV13" s="132"/>
      <c r="BW13" s="132"/>
      <c r="BX13" s="132"/>
      <c r="BY13" s="132"/>
      <c r="BZ13" s="132"/>
      <c r="CA13" s="132"/>
      <c r="CB13" s="132"/>
      <c r="CC13" s="132"/>
      <c r="CD13" s="132"/>
      <c r="CE13" s="132"/>
      <c r="CF13" s="132"/>
      <c r="CG13" s="132"/>
      <c r="CH13" s="132"/>
      <c r="CI13" s="132"/>
      <c r="CJ13" s="132"/>
      <c r="CK13" s="132"/>
      <c r="CL13" s="132"/>
      <c r="CM13" s="132"/>
      <c r="CN13" s="132"/>
      <c r="CO13" s="132"/>
      <c r="CP13" s="132"/>
      <c r="CQ13" s="132"/>
    </row>
    <row r="14" spans="1:95" s="20" customFormat="1" ht="30.75" thickBot="1" x14ac:dyDescent="0.3">
      <c r="A14" s="31" t="s">
        <v>509</v>
      </c>
      <c r="B14" s="45"/>
      <c r="C14" s="101"/>
      <c r="D14" s="101"/>
      <c r="E14" s="425"/>
      <c r="F14" s="425"/>
      <c r="G14" s="425"/>
      <c r="H14" s="425"/>
      <c r="I14" s="425"/>
      <c r="J14" s="425"/>
      <c r="K14" s="425"/>
      <c r="L14" s="425"/>
      <c r="M14" s="425"/>
      <c r="N14" s="425"/>
      <c r="O14" s="425"/>
      <c r="P14" s="425"/>
      <c r="Q14" s="425"/>
      <c r="R14" s="425"/>
      <c r="S14" s="425"/>
      <c r="T14" s="425"/>
      <c r="U14" s="425"/>
      <c r="V14" s="425"/>
      <c r="W14" s="425"/>
      <c r="X14" s="425"/>
      <c r="Y14" s="425"/>
      <c r="Z14" s="425"/>
      <c r="AA14" s="425"/>
      <c r="AB14" s="425"/>
      <c r="AC14" s="425"/>
      <c r="AD14" s="425"/>
      <c r="AE14" s="425"/>
      <c r="AF14" s="425"/>
      <c r="AG14" s="425"/>
      <c r="AH14" s="425"/>
      <c r="AI14" s="425"/>
      <c r="AJ14" s="425"/>
      <c r="AK14" s="425"/>
      <c r="AL14" s="425"/>
      <c r="AM14" s="425"/>
      <c r="AN14" s="425"/>
      <c r="AO14" s="425"/>
      <c r="AP14" s="425"/>
      <c r="AQ14" s="425"/>
      <c r="AR14" s="425"/>
      <c r="AS14" s="425"/>
      <c r="AT14" s="425"/>
      <c r="AU14" s="425"/>
      <c r="AV14" s="425"/>
      <c r="AW14" s="425"/>
      <c r="AX14" s="425"/>
      <c r="AY14" s="425"/>
      <c r="AZ14" s="425"/>
      <c r="BA14" s="425"/>
      <c r="BB14" s="425"/>
      <c r="BC14" s="425"/>
      <c r="BD14" s="425"/>
      <c r="BE14" s="425"/>
      <c r="BF14" s="425"/>
      <c r="BG14" s="425"/>
      <c r="BH14" s="425"/>
      <c r="BI14" s="425"/>
      <c r="BJ14" s="425"/>
      <c r="BK14" s="425"/>
      <c r="BL14" s="425"/>
      <c r="BM14" s="425"/>
      <c r="BN14" s="425"/>
      <c r="BO14" s="425"/>
      <c r="BP14" s="425"/>
      <c r="BQ14" s="425"/>
      <c r="BR14" s="425"/>
      <c r="BS14" s="425"/>
      <c r="BT14" s="425"/>
      <c r="BU14" s="425"/>
      <c r="BV14" s="425"/>
      <c r="BW14" s="425"/>
      <c r="BX14" s="425"/>
      <c r="BY14" s="425"/>
      <c r="BZ14" s="425"/>
      <c r="CA14" s="425"/>
      <c r="CB14" s="425"/>
      <c r="CC14" s="425"/>
      <c r="CD14" s="425"/>
      <c r="CE14" s="425"/>
      <c r="CF14" s="425"/>
      <c r="CG14" s="425"/>
      <c r="CH14" s="425"/>
      <c r="CI14" s="425"/>
      <c r="CJ14" s="425"/>
      <c r="CK14" s="425"/>
      <c r="CL14" s="425"/>
      <c r="CM14" s="425"/>
      <c r="CN14" s="425"/>
      <c r="CO14" s="425"/>
      <c r="CP14" s="425"/>
      <c r="CQ14" s="425"/>
    </row>
    <row r="15" spans="1:95" s="47" customFormat="1" ht="15.75" thickBot="1" x14ac:dyDescent="0.3">
      <c r="A15" s="41" t="s">
        <v>510</v>
      </c>
      <c r="B15" s="46"/>
      <c r="C15" s="101">
        <v>8671487</v>
      </c>
      <c r="D15" s="101">
        <f>B15+C15</f>
        <v>8671487</v>
      </c>
      <c r="E15" s="426"/>
      <c r="F15" s="426"/>
      <c r="G15" s="426"/>
      <c r="H15" s="426"/>
      <c r="I15" s="426"/>
      <c r="J15" s="426"/>
      <c r="K15" s="426"/>
      <c r="L15" s="426"/>
      <c r="M15" s="426"/>
      <c r="N15" s="426"/>
      <c r="O15" s="426"/>
      <c r="P15" s="426"/>
      <c r="Q15" s="426"/>
      <c r="R15" s="426"/>
      <c r="S15" s="426"/>
      <c r="T15" s="426"/>
      <c r="U15" s="426"/>
      <c r="V15" s="426"/>
      <c r="W15" s="426"/>
      <c r="X15" s="426"/>
      <c r="Y15" s="426"/>
      <c r="Z15" s="426"/>
      <c r="AA15" s="426"/>
      <c r="AB15" s="426"/>
      <c r="AC15" s="426"/>
      <c r="AD15" s="426"/>
      <c r="AE15" s="426"/>
      <c r="AF15" s="426"/>
      <c r="AG15" s="426"/>
      <c r="AH15" s="426"/>
      <c r="AI15" s="426"/>
      <c r="AJ15" s="426"/>
      <c r="AK15" s="426"/>
      <c r="AL15" s="426"/>
      <c r="AM15" s="426"/>
      <c r="AN15" s="426"/>
      <c r="AO15" s="426"/>
      <c r="AP15" s="426"/>
      <c r="AQ15" s="426"/>
      <c r="AR15" s="426"/>
      <c r="AS15" s="426"/>
      <c r="AT15" s="426"/>
      <c r="AU15" s="426"/>
      <c r="AV15" s="426"/>
      <c r="AW15" s="426"/>
      <c r="AX15" s="426"/>
      <c r="AY15" s="426"/>
      <c r="AZ15" s="426"/>
      <c r="BA15" s="426"/>
      <c r="BB15" s="426"/>
      <c r="BC15" s="426"/>
      <c r="BD15" s="426"/>
      <c r="BE15" s="426"/>
      <c r="BF15" s="426"/>
      <c r="BG15" s="426"/>
      <c r="BH15" s="426"/>
      <c r="BI15" s="426"/>
      <c r="BJ15" s="426"/>
      <c r="BK15" s="426"/>
      <c r="BL15" s="426"/>
      <c r="BM15" s="426"/>
      <c r="BN15" s="426"/>
      <c r="BO15" s="426"/>
      <c r="BP15" s="426"/>
      <c r="BQ15" s="426"/>
      <c r="BR15" s="426"/>
      <c r="BS15" s="426"/>
      <c r="BT15" s="426"/>
      <c r="BU15" s="426"/>
      <c r="BV15" s="426"/>
      <c r="BW15" s="426"/>
      <c r="BX15" s="426"/>
      <c r="BY15" s="426"/>
      <c r="BZ15" s="426"/>
      <c r="CA15" s="426"/>
      <c r="CB15" s="426"/>
      <c r="CC15" s="426"/>
      <c r="CD15" s="426"/>
      <c r="CE15" s="426"/>
      <c r="CF15" s="426"/>
      <c r="CG15" s="426"/>
      <c r="CH15" s="426"/>
      <c r="CI15" s="426"/>
      <c r="CJ15" s="426"/>
      <c r="CK15" s="426"/>
      <c r="CL15" s="426"/>
      <c r="CM15" s="426"/>
      <c r="CN15" s="426"/>
      <c r="CO15" s="426"/>
      <c r="CP15" s="426"/>
      <c r="CQ15" s="426"/>
    </row>
    <row r="16" spans="1:95" s="47" customFormat="1" ht="45.75" thickBot="1" x14ac:dyDescent="0.3">
      <c r="A16" s="41" t="s">
        <v>511</v>
      </c>
      <c r="B16" s="46"/>
      <c r="C16" s="101">
        <v>17287076.170000002</v>
      </c>
      <c r="D16" s="101">
        <f t="shared" ref="D16:D17" si="1">B16+C16</f>
        <v>17287076.170000002</v>
      </c>
      <c r="E16" s="426"/>
      <c r="F16" s="426"/>
      <c r="G16" s="426"/>
      <c r="H16" s="426"/>
      <c r="I16" s="426"/>
      <c r="J16" s="426"/>
      <c r="K16" s="426"/>
      <c r="L16" s="426"/>
      <c r="M16" s="426"/>
      <c r="N16" s="426"/>
      <c r="O16" s="426"/>
      <c r="P16" s="426"/>
      <c r="Q16" s="426"/>
      <c r="R16" s="426"/>
      <c r="S16" s="426"/>
      <c r="T16" s="426"/>
      <c r="U16" s="426"/>
      <c r="V16" s="426"/>
      <c r="W16" s="426"/>
      <c r="X16" s="426"/>
      <c r="Y16" s="426"/>
      <c r="Z16" s="426"/>
      <c r="AA16" s="426"/>
      <c r="AB16" s="426"/>
      <c r="AC16" s="426"/>
      <c r="AD16" s="426"/>
      <c r="AE16" s="426"/>
      <c r="AF16" s="426"/>
      <c r="AG16" s="426"/>
      <c r="AH16" s="426"/>
      <c r="AI16" s="426"/>
      <c r="AJ16" s="426"/>
      <c r="AK16" s="426"/>
      <c r="AL16" s="426"/>
      <c r="AM16" s="426"/>
      <c r="AN16" s="426"/>
      <c r="AO16" s="426"/>
      <c r="AP16" s="426"/>
      <c r="AQ16" s="426"/>
      <c r="AR16" s="426"/>
      <c r="AS16" s="426"/>
      <c r="AT16" s="426"/>
      <c r="AU16" s="426"/>
      <c r="AV16" s="426"/>
      <c r="AW16" s="426"/>
      <c r="AX16" s="426"/>
      <c r="AY16" s="426"/>
      <c r="AZ16" s="426"/>
      <c r="BA16" s="426"/>
      <c r="BB16" s="426"/>
      <c r="BC16" s="426"/>
      <c r="BD16" s="426"/>
      <c r="BE16" s="426"/>
      <c r="BF16" s="426"/>
      <c r="BG16" s="426"/>
      <c r="BH16" s="426"/>
      <c r="BI16" s="426"/>
      <c r="BJ16" s="426"/>
      <c r="BK16" s="426"/>
      <c r="BL16" s="426"/>
      <c r="BM16" s="426"/>
      <c r="BN16" s="426"/>
      <c r="BO16" s="426"/>
      <c r="BP16" s="426"/>
      <c r="BQ16" s="426"/>
      <c r="BR16" s="426"/>
      <c r="BS16" s="426"/>
      <c r="BT16" s="426"/>
      <c r="BU16" s="426"/>
      <c r="BV16" s="426"/>
      <c r="BW16" s="426"/>
      <c r="BX16" s="426"/>
      <c r="BY16" s="426"/>
      <c r="BZ16" s="426"/>
      <c r="CA16" s="426"/>
      <c r="CB16" s="426"/>
      <c r="CC16" s="426"/>
      <c r="CD16" s="426"/>
      <c r="CE16" s="426"/>
      <c r="CF16" s="426"/>
      <c r="CG16" s="426"/>
      <c r="CH16" s="426"/>
      <c r="CI16" s="426"/>
      <c r="CJ16" s="426"/>
      <c r="CK16" s="426"/>
      <c r="CL16" s="426"/>
      <c r="CM16" s="426"/>
      <c r="CN16" s="426"/>
      <c r="CO16" s="426"/>
      <c r="CP16" s="426"/>
      <c r="CQ16" s="426"/>
    </row>
    <row r="17" spans="1:95" s="47" customFormat="1" ht="15.75" thickBot="1" x14ac:dyDescent="0.3">
      <c r="A17" s="41" t="s">
        <v>512</v>
      </c>
      <c r="B17" s="101">
        <v>1159378.7</v>
      </c>
      <c r="C17" s="101"/>
      <c r="D17" s="101">
        <f t="shared" si="1"/>
        <v>1159378.7</v>
      </c>
      <c r="E17" s="426"/>
      <c r="F17" s="426"/>
      <c r="G17" s="426"/>
      <c r="H17" s="426"/>
      <c r="I17" s="426"/>
      <c r="J17" s="426"/>
      <c r="K17" s="426"/>
      <c r="L17" s="426"/>
      <c r="M17" s="426"/>
      <c r="N17" s="426"/>
      <c r="O17" s="426"/>
      <c r="P17" s="426"/>
      <c r="Q17" s="426"/>
      <c r="R17" s="426"/>
      <c r="S17" s="426"/>
      <c r="T17" s="426"/>
      <c r="U17" s="426"/>
      <c r="V17" s="426"/>
      <c r="W17" s="426"/>
      <c r="X17" s="426"/>
      <c r="Y17" s="426"/>
      <c r="Z17" s="426"/>
      <c r="AA17" s="426"/>
      <c r="AB17" s="426"/>
      <c r="AC17" s="426"/>
      <c r="AD17" s="426"/>
      <c r="AE17" s="426"/>
      <c r="AF17" s="426"/>
      <c r="AG17" s="426"/>
      <c r="AH17" s="426"/>
      <c r="AI17" s="426"/>
      <c r="AJ17" s="426"/>
      <c r="AK17" s="426"/>
      <c r="AL17" s="426"/>
      <c r="AM17" s="426"/>
      <c r="AN17" s="426"/>
      <c r="AO17" s="426"/>
      <c r="AP17" s="426"/>
      <c r="AQ17" s="426"/>
      <c r="AR17" s="426"/>
      <c r="AS17" s="426"/>
      <c r="AT17" s="426"/>
      <c r="AU17" s="426"/>
      <c r="AV17" s="426"/>
      <c r="AW17" s="426"/>
      <c r="AX17" s="426"/>
      <c r="AY17" s="426"/>
      <c r="AZ17" s="426"/>
      <c r="BA17" s="426"/>
      <c r="BB17" s="426"/>
      <c r="BC17" s="426"/>
      <c r="BD17" s="426"/>
      <c r="BE17" s="426"/>
      <c r="BF17" s="426"/>
      <c r="BG17" s="426"/>
      <c r="BH17" s="426"/>
      <c r="BI17" s="426"/>
      <c r="BJ17" s="426"/>
      <c r="BK17" s="426"/>
      <c r="BL17" s="426"/>
      <c r="BM17" s="426"/>
      <c r="BN17" s="426"/>
      <c r="BO17" s="426"/>
      <c r="BP17" s="426"/>
      <c r="BQ17" s="426"/>
      <c r="BR17" s="426"/>
      <c r="BS17" s="426"/>
      <c r="BT17" s="426"/>
      <c r="BU17" s="426"/>
      <c r="BV17" s="426"/>
      <c r="BW17" s="426"/>
      <c r="BX17" s="426"/>
      <c r="BY17" s="426"/>
      <c r="BZ17" s="426"/>
      <c r="CA17" s="426"/>
      <c r="CB17" s="426"/>
      <c r="CC17" s="426"/>
      <c r="CD17" s="426"/>
      <c r="CE17" s="426"/>
      <c r="CF17" s="426"/>
      <c r="CG17" s="426"/>
      <c r="CH17" s="426"/>
      <c r="CI17" s="426"/>
      <c r="CJ17" s="426"/>
      <c r="CK17" s="426"/>
      <c r="CL17" s="426"/>
      <c r="CM17" s="426"/>
      <c r="CN17" s="426"/>
      <c r="CO17" s="426"/>
      <c r="CP17" s="426"/>
      <c r="CQ17" s="426"/>
    </row>
    <row r="18" spans="1:95" s="20" customFormat="1" ht="30.75" thickBot="1" x14ac:dyDescent="0.3">
      <c r="A18" s="31" t="s">
        <v>513</v>
      </c>
      <c r="B18" s="48"/>
      <c r="C18" s="101"/>
      <c r="D18" s="101"/>
      <c r="E18" s="425"/>
      <c r="F18" s="425"/>
      <c r="G18" s="425"/>
      <c r="H18" s="425"/>
      <c r="I18" s="425"/>
      <c r="J18" s="425"/>
      <c r="K18" s="425"/>
      <c r="L18" s="425"/>
      <c r="M18" s="425"/>
      <c r="N18" s="425"/>
      <c r="O18" s="425"/>
      <c r="P18" s="425"/>
      <c r="Q18" s="425"/>
      <c r="R18" s="425"/>
      <c r="S18" s="425"/>
      <c r="T18" s="425"/>
      <c r="U18" s="425"/>
      <c r="V18" s="425"/>
      <c r="W18" s="425"/>
      <c r="X18" s="425"/>
      <c r="Y18" s="425"/>
      <c r="Z18" s="425"/>
      <c r="AA18" s="425"/>
      <c r="AB18" s="425"/>
      <c r="AC18" s="425"/>
      <c r="AD18" s="425"/>
      <c r="AE18" s="425"/>
      <c r="AF18" s="425"/>
      <c r="AG18" s="425"/>
      <c r="AH18" s="425"/>
      <c r="AI18" s="425"/>
      <c r="AJ18" s="425"/>
      <c r="AK18" s="425"/>
      <c r="AL18" s="425"/>
      <c r="AM18" s="425"/>
      <c r="AN18" s="425"/>
      <c r="AO18" s="425"/>
      <c r="AP18" s="425"/>
      <c r="AQ18" s="425"/>
      <c r="AR18" s="425"/>
      <c r="AS18" s="425"/>
      <c r="AT18" s="425"/>
      <c r="AU18" s="425"/>
      <c r="AV18" s="425"/>
      <c r="AW18" s="425"/>
      <c r="AX18" s="425"/>
      <c r="AY18" s="425"/>
      <c r="AZ18" s="425"/>
      <c r="BA18" s="425"/>
      <c r="BB18" s="425"/>
      <c r="BC18" s="425"/>
      <c r="BD18" s="425"/>
      <c r="BE18" s="425"/>
      <c r="BF18" s="425"/>
      <c r="BG18" s="425"/>
      <c r="BH18" s="425"/>
      <c r="BI18" s="425"/>
      <c r="BJ18" s="425"/>
      <c r="BK18" s="425"/>
      <c r="BL18" s="425"/>
      <c r="BM18" s="425"/>
      <c r="BN18" s="425"/>
      <c r="BO18" s="425"/>
      <c r="BP18" s="425"/>
      <c r="BQ18" s="425"/>
      <c r="BR18" s="425"/>
      <c r="BS18" s="425"/>
      <c r="BT18" s="425"/>
      <c r="BU18" s="425"/>
      <c r="BV18" s="425"/>
      <c r="BW18" s="425"/>
      <c r="BX18" s="425"/>
      <c r="BY18" s="425"/>
      <c r="BZ18" s="425"/>
      <c r="CA18" s="425"/>
      <c r="CB18" s="425"/>
      <c r="CC18" s="425"/>
      <c r="CD18" s="425"/>
      <c r="CE18" s="425"/>
      <c r="CF18" s="425"/>
      <c r="CG18" s="425"/>
      <c r="CH18" s="425"/>
      <c r="CI18" s="425"/>
      <c r="CJ18" s="425"/>
      <c r="CK18" s="425"/>
      <c r="CL18" s="425"/>
      <c r="CM18" s="425"/>
      <c r="CN18" s="425"/>
      <c r="CO18" s="425"/>
      <c r="CP18" s="425"/>
      <c r="CQ18" s="425"/>
    </row>
    <row r="19" spans="1:95" s="47" customFormat="1" ht="15.75" thickBot="1" x14ac:dyDescent="0.3">
      <c r="A19" s="41" t="s">
        <v>514</v>
      </c>
      <c r="B19" s="49"/>
      <c r="C19" s="101">
        <v>3304314</v>
      </c>
      <c r="D19" s="101">
        <f t="shared" ref="D19:D20" si="2">B19+C19</f>
        <v>3304314</v>
      </c>
      <c r="E19" s="426"/>
      <c r="F19" s="426"/>
      <c r="G19" s="426"/>
      <c r="H19" s="426"/>
      <c r="I19" s="426"/>
      <c r="J19" s="426"/>
      <c r="K19" s="426"/>
      <c r="L19" s="426"/>
      <c r="M19" s="426"/>
      <c r="N19" s="426"/>
      <c r="O19" s="426"/>
      <c r="P19" s="426"/>
      <c r="Q19" s="426"/>
      <c r="R19" s="426"/>
      <c r="S19" s="426"/>
      <c r="T19" s="426"/>
      <c r="U19" s="426"/>
      <c r="V19" s="426"/>
      <c r="W19" s="426"/>
      <c r="X19" s="426"/>
      <c r="Y19" s="426"/>
      <c r="Z19" s="426"/>
      <c r="AA19" s="426"/>
      <c r="AB19" s="426"/>
      <c r="AC19" s="426"/>
      <c r="AD19" s="426"/>
      <c r="AE19" s="426"/>
      <c r="AF19" s="426"/>
      <c r="AG19" s="426"/>
      <c r="AH19" s="426"/>
      <c r="AI19" s="426"/>
      <c r="AJ19" s="426"/>
      <c r="AK19" s="426"/>
      <c r="AL19" s="426"/>
      <c r="AM19" s="426"/>
      <c r="AN19" s="426"/>
      <c r="AO19" s="426"/>
      <c r="AP19" s="426"/>
      <c r="AQ19" s="426"/>
      <c r="AR19" s="426"/>
      <c r="AS19" s="426"/>
      <c r="AT19" s="426"/>
      <c r="AU19" s="426"/>
      <c r="AV19" s="426"/>
      <c r="AW19" s="426"/>
      <c r="AX19" s="426"/>
      <c r="AY19" s="426"/>
      <c r="AZ19" s="426"/>
      <c r="BA19" s="426"/>
      <c r="BB19" s="426"/>
      <c r="BC19" s="426"/>
      <c r="BD19" s="426"/>
      <c r="BE19" s="426"/>
      <c r="BF19" s="426"/>
      <c r="BG19" s="426"/>
      <c r="BH19" s="426"/>
      <c r="BI19" s="426"/>
      <c r="BJ19" s="426"/>
      <c r="BK19" s="426"/>
      <c r="BL19" s="426"/>
      <c r="BM19" s="426"/>
      <c r="BN19" s="426"/>
      <c r="BO19" s="426"/>
      <c r="BP19" s="426"/>
      <c r="BQ19" s="426"/>
      <c r="BR19" s="426"/>
      <c r="BS19" s="426"/>
      <c r="BT19" s="426"/>
      <c r="BU19" s="426"/>
      <c r="BV19" s="426"/>
      <c r="BW19" s="426"/>
      <c r="BX19" s="426"/>
      <c r="BY19" s="426"/>
      <c r="BZ19" s="426"/>
      <c r="CA19" s="426"/>
      <c r="CB19" s="426"/>
      <c r="CC19" s="426"/>
      <c r="CD19" s="426"/>
      <c r="CE19" s="426"/>
      <c r="CF19" s="426"/>
      <c r="CG19" s="426"/>
      <c r="CH19" s="426"/>
      <c r="CI19" s="426"/>
      <c r="CJ19" s="426"/>
      <c r="CK19" s="426"/>
      <c r="CL19" s="426"/>
      <c r="CM19" s="426"/>
      <c r="CN19" s="426"/>
      <c r="CO19" s="426"/>
      <c r="CP19" s="426"/>
      <c r="CQ19" s="426"/>
    </row>
    <row r="20" spans="1:95" s="47" customFormat="1" ht="30.75" thickBot="1" x14ac:dyDescent="0.3">
      <c r="A20" s="41" t="s">
        <v>515</v>
      </c>
      <c r="B20" s="49"/>
      <c r="C20" s="101">
        <v>10000000</v>
      </c>
      <c r="D20" s="101">
        <f t="shared" si="2"/>
        <v>10000000</v>
      </c>
      <c r="E20" s="426"/>
      <c r="F20" s="426"/>
      <c r="G20" s="426"/>
      <c r="H20" s="426"/>
      <c r="I20" s="426"/>
      <c r="J20" s="426"/>
      <c r="K20" s="426"/>
      <c r="L20" s="426"/>
      <c r="M20" s="426"/>
      <c r="N20" s="426"/>
      <c r="O20" s="426"/>
      <c r="P20" s="426"/>
      <c r="Q20" s="426"/>
      <c r="R20" s="426"/>
      <c r="S20" s="426"/>
      <c r="T20" s="426"/>
      <c r="U20" s="426"/>
      <c r="V20" s="426"/>
      <c r="W20" s="426"/>
      <c r="X20" s="426"/>
      <c r="Y20" s="426"/>
      <c r="Z20" s="426"/>
      <c r="AA20" s="426"/>
      <c r="AB20" s="426"/>
      <c r="AC20" s="426"/>
      <c r="AD20" s="426"/>
      <c r="AE20" s="426"/>
      <c r="AF20" s="426"/>
      <c r="AG20" s="426"/>
      <c r="AH20" s="426"/>
      <c r="AI20" s="426"/>
      <c r="AJ20" s="426"/>
      <c r="AK20" s="426"/>
      <c r="AL20" s="426"/>
      <c r="AM20" s="426"/>
      <c r="AN20" s="426"/>
      <c r="AO20" s="426"/>
      <c r="AP20" s="426"/>
      <c r="AQ20" s="426"/>
      <c r="AR20" s="426"/>
      <c r="AS20" s="426"/>
      <c r="AT20" s="426"/>
      <c r="AU20" s="426"/>
      <c r="AV20" s="426"/>
      <c r="AW20" s="426"/>
      <c r="AX20" s="426"/>
      <c r="AY20" s="426"/>
      <c r="AZ20" s="426"/>
      <c r="BA20" s="426"/>
      <c r="BB20" s="426"/>
      <c r="BC20" s="426"/>
      <c r="BD20" s="426"/>
      <c r="BE20" s="426"/>
      <c r="BF20" s="426"/>
      <c r="BG20" s="426"/>
      <c r="BH20" s="426"/>
      <c r="BI20" s="426"/>
      <c r="BJ20" s="426"/>
      <c r="BK20" s="426"/>
      <c r="BL20" s="426"/>
      <c r="BM20" s="426"/>
      <c r="BN20" s="426"/>
      <c r="BO20" s="426"/>
      <c r="BP20" s="426"/>
      <c r="BQ20" s="426"/>
      <c r="BR20" s="426"/>
      <c r="BS20" s="426"/>
      <c r="BT20" s="426"/>
      <c r="BU20" s="426"/>
      <c r="BV20" s="426"/>
      <c r="BW20" s="426"/>
      <c r="BX20" s="426"/>
      <c r="BY20" s="426"/>
      <c r="BZ20" s="426"/>
      <c r="CA20" s="426"/>
      <c r="CB20" s="426"/>
      <c r="CC20" s="426"/>
      <c r="CD20" s="426"/>
      <c r="CE20" s="426"/>
      <c r="CF20" s="426"/>
      <c r="CG20" s="426"/>
      <c r="CH20" s="426"/>
      <c r="CI20" s="426"/>
      <c r="CJ20" s="426"/>
      <c r="CK20" s="426"/>
      <c r="CL20" s="426"/>
      <c r="CM20" s="426"/>
      <c r="CN20" s="426"/>
      <c r="CO20" s="426"/>
      <c r="CP20" s="426"/>
      <c r="CQ20" s="426"/>
    </row>
    <row r="21" spans="1:95" s="50" customFormat="1" ht="15.75" thickBot="1" x14ac:dyDescent="0.3">
      <c r="A21" s="390" t="s">
        <v>516</v>
      </c>
      <c r="B21" s="473">
        <f>SUM(B12:B20)</f>
        <v>1159378.7</v>
      </c>
      <c r="C21" s="473">
        <f>SUM(C12:C20)</f>
        <v>40685914.130000003</v>
      </c>
      <c r="D21" s="473">
        <f>B21+C21</f>
        <v>41845292.830000006</v>
      </c>
      <c r="E21" s="427"/>
      <c r="F21" s="427"/>
      <c r="G21" s="427"/>
      <c r="H21" s="427"/>
      <c r="I21" s="427"/>
      <c r="J21" s="427"/>
      <c r="K21" s="427"/>
      <c r="L21" s="427"/>
      <c r="M21" s="427"/>
      <c r="N21" s="427"/>
      <c r="O21" s="427"/>
      <c r="P21" s="427"/>
      <c r="Q21" s="427"/>
      <c r="R21" s="427"/>
      <c r="S21" s="427"/>
      <c r="T21" s="427"/>
      <c r="U21" s="427"/>
      <c r="V21" s="427"/>
      <c r="W21" s="427"/>
      <c r="X21" s="427"/>
      <c r="Y21" s="427"/>
      <c r="Z21" s="427"/>
      <c r="AA21" s="427"/>
      <c r="AB21" s="427"/>
      <c r="AC21" s="427"/>
      <c r="AD21" s="427"/>
      <c r="AE21" s="427"/>
      <c r="AF21" s="427"/>
      <c r="AG21" s="427"/>
      <c r="AH21" s="427"/>
      <c r="AI21" s="427"/>
      <c r="AJ21" s="427"/>
      <c r="AK21" s="427"/>
      <c r="AL21" s="427"/>
      <c r="AM21" s="427"/>
      <c r="AN21" s="427"/>
      <c r="AO21" s="427"/>
      <c r="AP21" s="427"/>
      <c r="AQ21" s="427"/>
      <c r="AR21" s="427"/>
      <c r="AS21" s="427"/>
      <c r="AT21" s="427"/>
      <c r="AU21" s="427"/>
      <c r="AV21" s="427"/>
      <c r="AW21" s="427"/>
      <c r="AX21" s="427"/>
      <c r="AY21" s="427"/>
      <c r="AZ21" s="427"/>
      <c r="BA21" s="427"/>
      <c r="BB21" s="427"/>
      <c r="BC21" s="427"/>
      <c r="BD21" s="427"/>
      <c r="BE21" s="427"/>
      <c r="BF21" s="427"/>
      <c r="BG21" s="427"/>
      <c r="BH21" s="427"/>
      <c r="BI21" s="427"/>
      <c r="BJ21" s="427"/>
      <c r="BK21" s="427"/>
      <c r="BL21" s="427"/>
      <c r="BM21" s="427"/>
      <c r="BN21" s="427"/>
      <c r="BO21" s="427"/>
      <c r="BP21" s="427"/>
      <c r="BQ21" s="427"/>
      <c r="BR21" s="427"/>
      <c r="BS21" s="427"/>
      <c r="BT21" s="427"/>
      <c r="BU21" s="427"/>
      <c r="BV21" s="427"/>
      <c r="BW21" s="427"/>
      <c r="BX21" s="427"/>
      <c r="BY21" s="427"/>
      <c r="BZ21" s="427"/>
      <c r="CA21" s="427"/>
      <c r="CB21" s="427"/>
      <c r="CC21" s="427"/>
      <c r="CD21" s="427"/>
      <c r="CE21" s="427"/>
      <c r="CF21" s="427"/>
      <c r="CG21" s="427"/>
      <c r="CH21" s="427"/>
      <c r="CI21" s="427"/>
      <c r="CJ21" s="427"/>
      <c r="CK21" s="427"/>
      <c r="CL21" s="427"/>
      <c r="CM21" s="427"/>
      <c r="CN21" s="427"/>
      <c r="CO21" s="427"/>
      <c r="CP21" s="427"/>
      <c r="CQ21" s="427"/>
    </row>
    <row r="22" spans="1:95" s="51" customFormat="1" ht="15.75" thickBot="1" x14ac:dyDescent="0.3">
      <c r="A22" s="389" t="s">
        <v>517</v>
      </c>
      <c r="B22" s="387" t="s">
        <v>504</v>
      </c>
      <c r="C22" s="388" t="s">
        <v>505</v>
      </c>
      <c r="D22" s="388" t="s">
        <v>276</v>
      </c>
      <c r="E22" s="428"/>
      <c r="F22" s="428"/>
      <c r="G22" s="428"/>
      <c r="H22" s="428"/>
      <c r="I22" s="428"/>
      <c r="J22" s="428"/>
      <c r="K22" s="428"/>
      <c r="L22" s="428"/>
      <c r="M22" s="428"/>
      <c r="N22" s="428"/>
      <c r="O22" s="428"/>
      <c r="P22" s="428"/>
      <c r="Q22" s="428"/>
      <c r="R22" s="428"/>
      <c r="S22" s="428"/>
      <c r="T22" s="428"/>
      <c r="U22" s="428"/>
      <c r="V22" s="428"/>
      <c r="W22" s="428"/>
      <c r="X22" s="428"/>
      <c r="Y22" s="428"/>
      <c r="Z22" s="428"/>
      <c r="AA22" s="428"/>
      <c r="AB22" s="428"/>
      <c r="AC22" s="428"/>
      <c r="AD22" s="428"/>
      <c r="AE22" s="428"/>
      <c r="AF22" s="428"/>
      <c r="AG22" s="428"/>
      <c r="AH22" s="428"/>
      <c r="AI22" s="428"/>
      <c r="AJ22" s="428"/>
      <c r="AK22" s="428"/>
      <c r="AL22" s="428"/>
      <c r="AM22" s="428"/>
      <c r="AN22" s="428"/>
      <c r="AO22" s="428"/>
      <c r="AP22" s="428"/>
      <c r="AQ22" s="428"/>
      <c r="AR22" s="428"/>
      <c r="AS22" s="428"/>
      <c r="AT22" s="428"/>
      <c r="AU22" s="428"/>
      <c r="AV22" s="428"/>
      <c r="AW22" s="428"/>
      <c r="AX22" s="428"/>
      <c r="AY22" s="428"/>
      <c r="AZ22" s="428"/>
      <c r="BA22" s="428"/>
      <c r="BB22" s="428"/>
      <c r="BC22" s="428"/>
      <c r="BD22" s="428"/>
      <c r="BE22" s="428"/>
      <c r="BF22" s="428"/>
      <c r="BG22" s="428"/>
      <c r="BH22" s="428"/>
      <c r="BI22" s="428"/>
      <c r="BJ22" s="428"/>
      <c r="BK22" s="428"/>
      <c r="BL22" s="428"/>
      <c r="BM22" s="428"/>
      <c r="BN22" s="428"/>
      <c r="BO22" s="428"/>
      <c r="BP22" s="428"/>
      <c r="BQ22" s="428"/>
      <c r="BR22" s="428"/>
      <c r="BS22" s="428"/>
      <c r="BT22" s="428"/>
      <c r="BU22" s="428"/>
      <c r="BV22" s="428"/>
      <c r="BW22" s="428"/>
      <c r="BX22" s="428"/>
      <c r="BY22" s="428"/>
      <c r="BZ22" s="428"/>
      <c r="CA22" s="428"/>
      <c r="CB22" s="428"/>
      <c r="CC22" s="428"/>
      <c r="CD22" s="428"/>
      <c r="CE22" s="428"/>
      <c r="CF22" s="428"/>
      <c r="CG22" s="428"/>
      <c r="CH22" s="428"/>
      <c r="CI22" s="428"/>
      <c r="CJ22" s="428"/>
      <c r="CK22" s="428"/>
      <c r="CL22" s="428"/>
      <c r="CM22" s="428"/>
      <c r="CN22" s="428"/>
      <c r="CO22" s="428"/>
      <c r="CP22" s="428"/>
      <c r="CQ22" s="428"/>
    </row>
    <row r="23" spans="1:95" s="20" customFormat="1" ht="15.75" thickBot="1" x14ac:dyDescent="0.3">
      <c r="A23" s="31" t="s">
        <v>518</v>
      </c>
      <c r="B23" s="46"/>
      <c r="C23" s="46"/>
      <c r="D23" s="52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  <c r="AD23" s="425"/>
      <c r="AE23" s="425"/>
      <c r="AF23" s="425"/>
      <c r="AG23" s="425"/>
      <c r="AH23" s="425"/>
      <c r="AI23" s="425"/>
      <c r="AJ23" s="425"/>
      <c r="AK23" s="425"/>
      <c r="AL23" s="425"/>
      <c r="AM23" s="425"/>
      <c r="AN23" s="425"/>
      <c r="AO23" s="425"/>
      <c r="AP23" s="425"/>
      <c r="AQ23" s="425"/>
      <c r="AR23" s="425"/>
      <c r="AS23" s="425"/>
      <c r="AT23" s="425"/>
      <c r="AU23" s="425"/>
      <c r="AV23" s="425"/>
      <c r="AW23" s="425"/>
      <c r="AX23" s="425"/>
      <c r="AY23" s="425"/>
      <c r="AZ23" s="425"/>
      <c r="BA23" s="425"/>
      <c r="BB23" s="425"/>
      <c r="BC23" s="425"/>
      <c r="BD23" s="425"/>
      <c r="BE23" s="425"/>
      <c r="BF23" s="425"/>
      <c r="BG23" s="425"/>
      <c r="BH23" s="425"/>
      <c r="BI23" s="425"/>
      <c r="BJ23" s="425"/>
      <c r="BK23" s="425"/>
      <c r="BL23" s="425"/>
      <c r="BM23" s="425"/>
      <c r="BN23" s="425"/>
      <c r="BO23" s="425"/>
      <c r="BP23" s="425"/>
      <c r="BQ23" s="425"/>
      <c r="BR23" s="425"/>
      <c r="BS23" s="425"/>
      <c r="BT23" s="425"/>
      <c r="BU23" s="425"/>
      <c r="BV23" s="425"/>
      <c r="BW23" s="425"/>
      <c r="BX23" s="425"/>
      <c r="BY23" s="425"/>
      <c r="BZ23" s="425"/>
      <c r="CA23" s="425"/>
      <c r="CB23" s="425"/>
      <c r="CC23" s="425"/>
      <c r="CD23" s="425"/>
      <c r="CE23" s="425"/>
      <c r="CF23" s="425"/>
      <c r="CG23" s="425"/>
      <c r="CH23" s="425"/>
      <c r="CI23" s="425"/>
      <c r="CJ23" s="425"/>
      <c r="CK23" s="425"/>
      <c r="CL23" s="425"/>
      <c r="CM23" s="425"/>
      <c r="CN23" s="425"/>
      <c r="CO23" s="425"/>
      <c r="CP23" s="425"/>
      <c r="CQ23" s="425"/>
    </row>
    <row r="24" spans="1:95" ht="15.75" thickBot="1" x14ac:dyDescent="0.3">
      <c r="A24" s="27" t="s">
        <v>519</v>
      </c>
      <c r="B24" s="100">
        <v>16700000</v>
      </c>
      <c r="C24" s="53"/>
      <c r="D24" s="101">
        <f>B24+C24</f>
        <v>16700000</v>
      </c>
    </row>
    <row r="25" spans="1:95" ht="15.75" thickBot="1" x14ac:dyDescent="0.3">
      <c r="A25" s="27" t="s">
        <v>520</v>
      </c>
      <c r="B25" s="101">
        <v>2088409.8200000003</v>
      </c>
      <c r="C25" s="100"/>
      <c r="D25" s="101">
        <f t="shared" ref="D25:D32" si="3">B25+C25</f>
        <v>2088409.8200000003</v>
      </c>
    </row>
    <row r="26" spans="1:95" ht="15.75" thickBot="1" x14ac:dyDescent="0.3">
      <c r="A26" s="27" t="s">
        <v>521</v>
      </c>
      <c r="B26" s="100">
        <v>19500000</v>
      </c>
      <c r="C26" s="100">
        <v>1931183.4700000002</v>
      </c>
      <c r="D26" s="101">
        <f t="shared" si="3"/>
        <v>21431183.469999999</v>
      </c>
    </row>
    <row r="27" spans="1:95" s="20" customFormat="1" ht="15.75" thickBot="1" x14ac:dyDescent="0.3">
      <c r="A27" s="27" t="s">
        <v>522</v>
      </c>
      <c r="B27" s="102">
        <v>2000000</v>
      </c>
      <c r="C27" s="48"/>
      <c r="D27" s="101">
        <f t="shared" si="3"/>
        <v>2000000</v>
      </c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  <c r="AD27" s="425"/>
      <c r="AE27" s="425"/>
      <c r="AF27" s="425"/>
      <c r="AG27" s="425"/>
      <c r="AH27" s="425"/>
      <c r="AI27" s="425"/>
      <c r="AJ27" s="425"/>
      <c r="AK27" s="425"/>
      <c r="AL27" s="425"/>
      <c r="AM27" s="425"/>
      <c r="AN27" s="425"/>
      <c r="AO27" s="425"/>
      <c r="AP27" s="425"/>
      <c r="AQ27" s="425"/>
      <c r="AR27" s="425"/>
      <c r="AS27" s="425"/>
      <c r="AT27" s="425"/>
      <c r="AU27" s="425"/>
      <c r="AV27" s="425"/>
      <c r="AW27" s="425"/>
      <c r="AX27" s="425"/>
      <c r="AY27" s="425"/>
      <c r="AZ27" s="425"/>
      <c r="BA27" s="425"/>
      <c r="BB27" s="425"/>
      <c r="BC27" s="425"/>
      <c r="BD27" s="425"/>
      <c r="BE27" s="425"/>
      <c r="BF27" s="425"/>
      <c r="BG27" s="425"/>
      <c r="BH27" s="425"/>
      <c r="BI27" s="425"/>
      <c r="BJ27" s="425"/>
      <c r="BK27" s="425"/>
      <c r="BL27" s="425"/>
      <c r="BM27" s="425"/>
      <c r="BN27" s="425"/>
      <c r="BO27" s="425"/>
      <c r="BP27" s="425"/>
      <c r="BQ27" s="425"/>
      <c r="BR27" s="425"/>
      <c r="BS27" s="425"/>
      <c r="BT27" s="425"/>
      <c r="BU27" s="425"/>
      <c r="BV27" s="425"/>
      <c r="BW27" s="425"/>
      <c r="BX27" s="425"/>
      <c r="BY27" s="425"/>
      <c r="BZ27" s="425"/>
      <c r="CA27" s="425"/>
      <c r="CB27" s="425"/>
      <c r="CC27" s="425"/>
      <c r="CD27" s="425"/>
      <c r="CE27" s="425"/>
      <c r="CF27" s="425"/>
      <c r="CG27" s="425"/>
      <c r="CH27" s="425"/>
      <c r="CI27" s="425"/>
      <c r="CJ27" s="425"/>
      <c r="CK27" s="425"/>
      <c r="CL27" s="425"/>
      <c r="CM27" s="425"/>
      <c r="CN27" s="425"/>
      <c r="CO27" s="425"/>
      <c r="CP27" s="425"/>
      <c r="CQ27" s="425"/>
    </row>
    <row r="28" spans="1:95" s="47" customFormat="1" ht="15.75" thickBot="1" x14ac:dyDescent="0.3">
      <c r="A28" s="41" t="s">
        <v>523</v>
      </c>
      <c r="B28" s="103">
        <v>8260573.2400000002</v>
      </c>
      <c r="C28" s="104">
        <v>7890530.0800000001</v>
      </c>
      <c r="D28" s="101">
        <f t="shared" si="3"/>
        <v>16151103.32</v>
      </c>
      <c r="E28" s="426"/>
      <c r="F28" s="426"/>
      <c r="G28" s="426"/>
      <c r="H28" s="426"/>
      <c r="I28" s="426"/>
      <c r="J28" s="426"/>
      <c r="K28" s="426"/>
      <c r="L28" s="426"/>
      <c r="M28" s="426"/>
      <c r="N28" s="426"/>
      <c r="O28" s="426"/>
      <c r="P28" s="426"/>
      <c r="Q28" s="426"/>
      <c r="R28" s="426"/>
      <c r="S28" s="426"/>
      <c r="T28" s="426"/>
      <c r="U28" s="426"/>
      <c r="V28" s="426"/>
      <c r="W28" s="426"/>
      <c r="X28" s="426"/>
      <c r="Y28" s="426"/>
      <c r="Z28" s="426"/>
      <c r="AA28" s="426"/>
      <c r="AB28" s="426"/>
      <c r="AC28" s="426"/>
      <c r="AD28" s="426"/>
      <c r="AE28" s="426"/>
      <c r="AF28" s="426"/>
      <c r="AG28" s="426"/>
      <c r="AH28" s="426"/>
      <c r="AI28" s="426"/>
      <c r="AJ28" s="426"/>
      <c r="AK28" s="426"/>
      <c r="AL28" s="426"/>
      <c r="AM28" s="426"/>
      <c r="AN28" s="426"/>
      <c r="AO28" s="426"/>
      <c r="AP28" s="426"/>
      <c r="AQ28" s="426"/>
      <c r="AR28" s="426"/>
      <c r="AS28" s="426"/>
      <c r="AT28" s="426"/>
      <c r="AU28" s="426"/>
      <c r="AV28" s="426"/>
      <c r="AW28" s="426"/>
      <c r="AX28" s="426"/>
      <c r="AY28" s="426"/>
      <c r="AZ28" s="426"/>
      <c r="BA28" s="426"/>
      <c r="BB28" s="426"/>
      <c r="BC28" s="426"/>
      <c r="BD28" s="426"/>
      <c r="BE28" s="426"/>
      <c r="BF28" s="426"/>
      <c r="BG28" s="426"/>
      <c r="BH28" s="426"/>
      <c r="BI28" s="426"/>
      <c r="BJ28" s="426"/>
      <c r="BK28" s="426"/>
      <c r="BL28" s="426"/>
      <c r="BM28" s="426"/>
      <c r="BN28" s="426"/>
      <c r="BO28" s="426"/>
      <c r="BP28" s="426"/>
      <c r="BQ28" s="426"/>
      <c r="BR28" s="426"/>
      <c r="BS28" s="426"/>
      <c r="BT28" s="426"/>
      <c r="BU28" s="426"/>
      <c r="BV28" s="426"/>
      <c r="BW28" s="426"/>
      <c r="BX28" s="426"/>
      <c r="BY28" s="426"/>
      <c r="BZ28" s="426"/>
      <c r="CA28" s="426"/>
      <c r="CB28" s="426"/>
      <c r="CC28" s="426"/>
      <c r="CD28" s="426"/>
      <c r="CE28" s="426"/>
      <c r="CF28" s="426"/>
      <c r="CG28" s="426"/>
      <c r="CH28" s="426"/>
      <c r="CI28" s="426"/>
      <c r="CJ28" s="426"/>
      <c r="CK28" s="426"/>
      <c r="CL28" s="426"/>
      <c r="CM28" s="426"/>
      <c r="CN28" s="426"/>
      <c r="CO28" s="426"/>
      <c r="CP28" s="426"/>
      <c r="CQ28" s="426"/>
    </row>
    <row r="29" spans="1:95" ht="15.75" thickBot="1" x14ac:dyDescent="0.3">
      <c r="A29" s="27" t="s">
        <v>524</v>
      </c>
      <c r="B29" s="54"/>
      <c r="C29" s="104">
        <f>907416.27+3400000+2000000</f>
        <v>6307416.2699999996</v>
      </c>
      <c r="D29" s="101">
        <f t="shared" si="3"/>
        <v>6307416.2699999996</v>
      </c>
    </row>
    <row r="30" spans="1:95" ht="15.75" thickBot="1" x14ac:dyDescent="0.3">
      <c r="A30" s="27" t="s">
        <v>525</v>
      </c>
      <c r="B30" s="54"/>
      <c r="C30" s="104">
        <f>1771236.05+3000000</f>
        <v>4771236.05</v>
      </c>
      <c r="D30" s="101">
        <f t="shared" si="3"/>
        <v>4771236.05</v>
      </c>
    </row>
    <row r="31" spans="1:95" ht="15.75" thickBot="1" x14ac:dyDescent="0.3">
      <c r="A31" s="27" t="s">
        <v>526</v>
      </c>
      <c r="B31" s="104">
        <v>8260573.2400000002</v>
      </c>
      <c r="C31" s="104">
        <v>4500000</v>
      </c>
      <c r="D31" s="101">
        <f t="shared" si="3"/>
        <v>12760573.24</v>
      </c>
    </row>
    <row r="32" spans="1:95" ht="15.75" thickBot="1" x14ac:dyDescent="0.3">
      <c r="A32" s="27" t="s">
        <v>527</v>
      </c>
      <c r="B32" s="54"/>
      <c r="C32" s="104">
        <f>1205249.27+150000</f>
        <v>1355249.27</v>
      </c>
      <c r="D32" s="101">
        <f t="shared" si="3"/>
        <v>1355249.27</v>
      </c>
    </row>
    <row r="33" spans="1:95" s="51" customFormat="1" ht="15.75" thickBot="1" x14ac:dyDescent="0.3">
      <c r="A33" s="390" t="s">
        <v>528</v>
      </c>
      <c r="B33" s="473">
        <f>SUM(B24:B32)</f>
        <v>56809556.300000004</v>
      </c>
      <c r="C33" s="473">
        <f>SUM(C24:C31)</f>
        <v>25400365.870000001</v>
      </c>
      <c r="D33" s="473">
        <f>B33+C33</f>
        <v>82209922.170000002</v>
      </c>
      <c r="E33" s="428"/>
      <c r="F33" s="428"/>
      <c r="G33" s="428"/>
      <c r="H33" s="428"/>
      <c r="I33" s="428"/>
      <c r="J33" s="428"/>
      <c r="K33" s="428"/>
      <c r="L33" s="428"/>
      <c r="M33" s="428"/>
      <c r="N33" s="428"/>
      <c r="O33" s="428"/>
      <c r="P33" s="428"/>
      <c r="Q33" s="428"/>
      <c r="R33" s="428"/>
      <c r="S33" s="428"/>
      <c r="T33" s="428"/>
      <c r="U33" s="428"/>
      <c r="V33" s="428"/>
      <c r="W33" s="428"/>
      <c r="X33" s="428"/>
      <c r="Y33" s="428"/>
      <c r="Z33" s="428"/>
      <c r="AA33" s="428"/>
      <c r="AB33" s="428"/>
      <c r="AC33" s="428"/>
      <c r="AD33" s="428"/>
      <c r="AE33" s="428"/>
      <c r="AF33" s="428"/>
      <c r="AG33" s="428"/>
      <c r="AH33" s="428"/>
      <c r="AI33" s="428"/>
      <c r="AJ33" s="428"/>
      <c r="AK33" s="428"/>
      <c r="AL33" s="428"/>
      <c r="AM33" s="428"/>
      <c r="AN33" s="428"/>
      <c r="AO33" s="428"/>
      <c r="AP33" s="428"/>
      <c r="AQ33" s="428"/>
      <c r="AR33" s="428"/>
      <c r="AS33" s="428"/>
      <c r="AT33" s="428"/>
      <c r="AU33" s="428"/>
      <c r="AV33" s="428"/>
      <c r="AW33" s="428"/>
      <c r="AX33" s="428"/>
      <c r="AY33" s="428"/>
      <c r="AZ33" s="428"/>
      <c r="BA33" s="428"/>
      <c r="BB33" s="428"/>
      <c r="BC33" s="428"/>
      <c r="BD33" s="428"/>
      <c r="BE33" s="428"/>
      <c r="BF33" s="428"/>
      <c r="BG33" s="428"/>
      <c r="BH33" s="428"/>
      <c r="BI33" s="428"/>
      <c r="BJ33" s="428"/>
      <c r="BK33" s="428"/>
      <c r="BL33" s="428"/>
      <c r="BM33" s="428"/>
      <c r="BN33" s="428"/>
      <c r="BO33" s="428"/>
      <c r="BP33" s="428"/>
      <c r="BQ33" s="428"/>
      <c r="BR33" s="428"/>
      <c r="BS33" s="428"/>
      <c r="BT33" s="428"/>
      <c r="BU33" s="428"/>
      <c r="BV33" s="428"/>
      <c r="BW33" s="428"/>
      <c r="BX33" s="428"/>
      <c r="BY33" s="428"/>
      <c r="BZ33" s="428"/>
      <c r="CA33" s="428"/>
      <c r="CB33" s="428"/>
      <c r="CC33" s="428"/>
      <c r="CD33" s="428"/>
      <c r="CE33" s="428"/>
      <c r="CF33" s="428"/>
      <c r="CG33" s="428"/>
      <c r="CH33" s="428"/>
      <c r="CI33" s="428"/>
      <c r="CJ33" s="428"/>
      <c r="CK33" s="428"/>
      <c r="CL33" s="428"/>
      <c r="CM33" s="428"/>
      <c r="CN33" s="428"/>
      <c r="CO33" s="428"/>
      <c r="CP33" s="428"/>
      <c r="CQ33" s="428"/>
    </row>
    <row r="34" spans="1:95" ht="15.75" thickBot="1" x14ac:dyDescent="0.3">
      <c r="A34" s="385" t="s">
        <v>529</v>
      </c>
      <c r="B34" s="474">
        <f>B33+B21</f>
        <v>57968935.000000007</v>
      </c>
      <c r="C34" s="474">
        <f>C21+C33</f>
        <v>66086280</v>
      </c>
      <c r="D34" s="474">
        <f>B34+C34</f>
        <v>124055215</v>
      </c>
    </row>
    <row r="35" spans="1:95" x14ac:dyDescent="0.25">
      <c r="B35" s="105"/>
      <c r="C35" s="105"/>
    </row>
    <row r="36" spans="1:95" x14ac:dyDescent="0.25">
      <c r="B36" s="106"/>
      <c r="C36" s="106"/>
    </row>
  </sheetData>
  <mergeCells count="7">
    <mergeCell ref="A6:D6"/>
    <mergeCell ref="A7:D7"/>
    <mergeCell ref="A8:D8"/>
    <mergeCell ref="A1:D1"/>
    <mergeCell ref="A2:D2"/>
    <mergeCell ref="A3:D3"/>
    <mergeCell ref="A4:D4"/>
  </mergeCells>
  <pageMargins left="0.7" right="0.7" top="0.75" bottom="0.75" header="0.3" footer="0.3"/>
  <pageSetup scale="10" fitToHeight="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299"/>
  <sheetViews>
    <sheetView topLeftCell="A13" workbookViewId="0">
      <selection activeCell="B26" sqref="B26"/>
    </sheetView>
  </sheetViews>
  <sheetFormatPr baseColWidth="10" defaultRowHeight="15" x14ac:dyDescent="0.25"/>
  <cols>
    <col min="1" max="1" width="20.140625" style="1" customWidth="1"/>
    <col min="2" max="2" width="81.140625" style="1" customWidth="1"/>
    <col min="3" max="3" width="18.7109375" style="32" customWidth="1"/>
    <col min="4" max="74" width="11.42578125" style="69"/>
    <col min="75" max="16384" width="11.42578125" style="1"/>
  </cols>
  <sheetData>
    <row r="1" spans="1:74" s="281" customFormat="1" ht="15.75" x14ac:dyDescent="0.25">
      <c r="A1" s="419"/>
      <c r="B1" s="412"/>
      <c r="C1" s="413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419"/>
      <c r="W1" s="419"/>
      <c r="X1" s="419"/>
      <c r="Y1" s="419"/>
      <c r="Z1" s="419"/>
      <c r="AA1" s="419"/>
      <c r="AB1" s="419"/>
      <c r="AC1" s="419"/>
      <c r="AD1" s="419"/>
      <c r="AE1" s="419"/>
      <c r="AF1" s="419"/>
      <c r="AG1" s="419"/>
      <c r="AH1" s="419"/>
      <c r="AI1" s="419"/>
      <c r="AJ1" s="419"/>
      <c r="AK1" s="419"/>
      <c r="AL1" s="419"/>
      <c r="AM1" s="419"/>
      <c r="AN1" s="419"/>
      <c r="AO1" s="419"/>
      <c r="AP1" s="419"/>
      <c r="AQ1" s="419"/>
      <c r="AR1" s="419"/>
      <c r="AS1" s="419"/>
      <c r="AT1" s="419"/>
      <c r="AU1" s="419"/>
      <c r="AV1" s="419"/>
      <c r="AW1" s="419"/>
      <c r="AX1" s="419"/>
      <c r="AY1" s="419"/>
      <c r="AZ1" s="419"/>
      <c r="BA1" s="419"/>
      <c r="BB1" s="419"/>
      <c r="BC1" s="419"/>
      <c r="BD1" s="419"/>
      <c r="BE1" s="419"/>
      <c r="BF1" s="419"/>
      <c r="BG1" s="419"/>
      <c r="BH1" s="419"/>
      <c r="BI1" s="419"/>
      <c r="BJ1" s="419"/>
      <c r="BK1" s="419"/>
      <c r="BL1" s="419"/>
      <c r="BM1" s="419"/>
      <c r="BN1" s="419"/>
      <c r="BO1" s="419"/>
      <c r="BP1" s="419"/>
      <c r="BQ1" s="419"/>
      <c r="BR1" s="419"/>
      <c r="BS1" s="419"/>
      <c r="BT1" s="419"/>
      <c r="BU1" s="419"/>
      <c r="BV1" s="419"/>
    </row>
    <row r="2" spans="1:74" s="281" customFormat="1" ht="15.75" x14ac:dyDescent="0.25">
      <c r="A2" s="498" t="s">
        <v>1193</v>
      </c>
      <c r="B2" s="498"/>
      <c r="C2" s="498"/>
      <c r="D2" s="413"/>
      <c r="E2" s="413"/>
      <c r="F2" s="413"/>
      <c r="G2" s="413"/>
    </row>
    <row r="3" spans="1:74" s="281" customFormat="1" ht="15.75" customHeight="1" x14ac:dyDescent="0.25">
      <c r="A3" s="498" t="s">
        <v>1194</v>
      </c>
      <c r="B3" s="498"/>
      <c r="C3" s="498"/>
      <c r="D3" s="414"/>
      <c r="E3" s="414"/>
      <c r="F3" s="414"/>
      <c r="G3" s="414"/>
    </row>
    <row r="4" spans="1:74" s="281" customFormat="1" ht="15.75" customHeight="1" x14ac:dyDescent="0.25">
      <c r="A4" s="498" t="s">
        <v>1195</v>
      </c>
      <c r="B4" s="498"/>
      <c r="C4" s="498"/>
      <c r="D4" s="413"/>
      <c r="E4" s="414"/>
      <c r="F4" s="414"/>
      <c r="G4" s="414"/>
    </row>
    <row r="5" spans="1:74" s="281" customFormat="1" ht="15.75" customHeight="1" x14ac:dyDescent="0.25">
      <c r="A5" s="499" t="s">
        <v>1196</v>
      </c>
      <c r="B5" s="499"/>
      <c r="C5" s="499"/>
      <c r="D5" s="414"/>
      <c r="E5" s="414"/>
      <c r="F5" s="414"/>
      <c r="G5" s="414"/>
    </row>
    <row r="6" spans="1:74" s="281" customFormat="1" ht="15.75" customHeight="1" thickBot="1" x14ac:dyDescent="0.3">
      <c r="A6" s="419"/>
      <c r="B6" s="415"/>
      <c r="C6" s="414"/>
      <c r="D6" s="419"/>
      <c r="E6" s="419"/>
      <c r="F6" s="419"/>
      <c r="G6" s="419"/>
      <c r="H6" s="419"/>
      <c r="I6" s="419"/>
      <c r="J6" s="419"/>
      <c r="K6" s="419"/>
      <c r="L6" s="419"/>
      <c r="M6" s="419"/>
      <c r="N6" s="419"/>
      <c r="O6" s="419"/>
      <c r="P6" s="419"/>
      <c r="Q6" s="419"/>
      <c r="R6" s="419"/>
      <c r="S6" s="419"/>
      <c r="T6" s="419"/>
      <c r="U6" s="419"/>
      <c r="V6" s="419"/>
      <c r="W6" s="419"/>
      <c r="X6" s="419"/>
      <c r="Y6" s="419"/>
      <c r="Z6" s="419"/>
      <c r="AA6" s="419"/>
      <c r="AB6" s="419"/>
      <c r="AC6" s="419"/>
      <c r="AD6" s="419"/>
      <c r="AE6" s="419"/>
      <c r="AF6" s="419"/>
      <c r="AG6" s="419"/>
      <c r="AH6" s="419"/>
      <c r="AI6" s="419"/>
      <c r="AJ6" s="419"/>
      <c r="AK6" s="419"/>
      <c r="AL6" s="419"/>
      <c r="AM6" s="419"/>
      <c r="AN6" s="419"/>
      <c r="AO6" s="419"/>
      <c r="AP6" s="419"/>
      <c r="AQ6" s="419"/>
      <c r="AR6" s="419"/>
      <c r="AS6" s="419"/>
      <c r="AT6" s="419"/>
      <c r="AU6" s="419"/>
      <c r="AV6" s="419"/>
      <c r="AW6" s="419"/>
      <c r="AX6" s="419"/>
      <c r="AY6" s="419"/>
      <c r="AZ6" s="419"/>
      <c r="BA6" s="419"/>
      <c r="BB6" s="419"/>
      <c r="BC6" s="419"/>
      <c r="BD6" s="419"/>
      <c r="BE6" s="419"/>
      <c r="BF6" s="419"/>
      <c r="BG6" s="419"/>
      <c r="BH6" s="419"/>
      <c r="BI6" s="419"/>
      <c r="BJ6" s="419"/>
      <c r="BK6" s="419"/>
      <c r="BL6" s="419"/>
      <c r="BM6" s="419"/>
      <c r="BN6" s="419"/>
      <c r="BO6" s="419"/>
      <c r="BP6" s="419"/>
      <c r="BQ6" s="419"/>
      <c r="BR6" s="419"/>
      <c r="BS6" s="419"/>
      <c r="BT6" s="419"/>
      <c r="BU6" s="419"/>
      <c r="BV6" s="419"/>
    </row>
    <row r="7" spans="1:74" ht="18.75" x14ac:dyDescent="0.3">
      <c r="A7" s="515" t="s">
        <v>280</v>
      </c>
      <c r="B7" s="519"/>
      <c r="C7" s="516"/>
    </row>
    <row r="8" spans="1:74" x14ac:dyDescent="0.25">
      <c r="A8" s="536" t="s">
        <v>284</v>
      </c>
      <c r="B8" s="542"/>
      <c r="C8" s="537"/>
    </row>
    <row r="9" spans="1:74" ht="15.75" thickBot="1" x14ac:dyDescent="0.3">
      <c r="A9" s="538" t="s">
        <v>530</v>
      </c>
      <c r="B9" s="543"/>
      <c r="C9" s="539"/>
    </row>
    <row r="10" spans="1:74" ht="15.75" thickBot="1" x14ac:dyDescent="0.3">
      <c r="A10" s="24"/>
      <c r="B10" s="24"/>
      <c r="C10" s="25"/>
    </row>
    <row r="11" spans="1:74" s="40" customFormat="1" ht="15.75" thickBot="1" x14ac:dyDescent="0.3">
      <c r="A11" s="393" t="s">
        <v>531</v>
      </c>
      <c r="B11" s="386" t="s">
        <v>532</v>
      </c>
      <c r="C11" s="394" t="s">
        <v>533</v>
      </c>
      <c r="D11" s="424"/>
      <c r="E11" s="424"/>
      <c r="F11" s="424"/>
      <c r="G11" s="424"/>
      <c r="H11" s="424"/>
      <c r="I11" s="424"/>
      <c r="J11" s="424"/>
      <c r="K11" s="424"/>
      <c r="L11" s="424"/>
      <c r="M11" s="424"/>
      <c r="N11" s="424"/>
      <c r="O11" s="424"/>
      <c r="P11" s="424"/>
      <c r="Q11" s="424"/>
      <c r="R11" s="424"/>
      <c r="S11" s="424"/>
      <c r="T11" s="424"/>
      <c r="U11" s="424"/>
      <c r="V11" s="424"/>
      <c r="W11" s="424"/>
      <c r="X11" s="424"/>
      <c r="Y11" s="424"/>
      <c r="Z11" s="424"/>
      <c r="AA11" s="424"/>
      <c r="AB11" s="424"/>
      <c r="AC11" s="424"/>
      <c r="AD11" s="424"/>
      <c r="AE11" s="424"/>
      <c r="AF11" s="424"/>
      <c r="AG11" s="424"/>
      <c r="AH11" s="424"/>
      <c r="AI11" s="424"/>
      <c r="AJ11" s="424"/>
      <c r="AK11" s="424"/>
      <c r="AL11" s="424"/>
      <c r="AM11" s="424"/>
      <c r="AN11" s="424"/>
      <c r="AO11" s="424"/>
      <c r="AP11" s="424"/>
      <c r="AQ11" s="424"/>
      <c r="AR11" s="424"/>
      <c r="AS11" s="424"/>
      <c r="AT11" s="424"/>
      <c r="AU11" s="424"/>
      <c r="AV11" s="424"/>
      <c r="AW11" s="424"/>
      <c r="AX11" s="424"/>
      <c r="AY11" s="424"/>
      <c r="AZ11" s="424"/>
      <c r="BA11" s="424"/>
      <c r="BB11" s="424"/>
      <c r="BC11" s="424"/>
      <c r="BD11" s="424"/>
      <c r="BE11" s="424"/>
      <c r="BF11" s="424"/>
      <c r="BG11" s="424"/>
      <c r="BH11" s="424"/>
      <c r="BI11" s="424"/>
      <c r="BJ11" s="424"/>
      <c r="BK11" s="424"/>
      <c r="BL11" s="424"/>
      <c r="BM11" s="424"/>
      <c r="BN11" s="424"/>
      <c r="BO11" s="424"/>
      <c r="BP11" s="424"/>
      <c r="BQ11" s="424"/>
      <c r="BR11" s="424"/>
      <c r="BS11" s="424"/>
      <c r="BT11" s="424"/>
      <c r="BU11" s="424"/>
      <c r="BV11" s="424"/>
    </row>
    <row r="12" spans="1:74" s="34" customFormat="1" ht="15.75" thickBot="1" x14ac:dyDescent="0.3">
      <c r="A12" s="55" t="s">
        <v>534</v>
      </c>
      <c r="B12" s="35" t="s">
        <v>535</v>
      </c>
      <c r="C12" s="33">
        <v>17000000</v>
      </c>
      <c r="D12" s="421"/>
      <c r="E12" s="421"/>
      <c r="F12" s="421"/>
      <c r="G12" s="421"/>
      <c r="H12" s="421"/>
      <c r="I12" s="421"/>
      <c r="J12" s="421"/>
      <c r="K12" s="421"/>
      <c r="L12" s="421"/>
      <c r="M12" s="421"/>
      <c r="N12" s="421"/>
      <c r="O12" s="421"/>
      <c r="P12" s="421"/>
      <c r="Q12" s="421"/>
      <c r="R12" s="421"/>
      <c r="S12" s="421"/>
      <c r="T12" s="421"/>
      <c r="U12" s="421"/>
      <c r="V12" s="421"/>
      <c r="W12" s="421"/>
      <c r="X12" s="421"/>
      <c r="Y12" s="421"/>
      <c r="Z12" s="421"/>
      <c r="AA12" s="421"/>
      <c r="AB12" s="421"/>
      <c r="AC12" s="421"/>
      <c r="AD12" s="421"/>
      <c r="AE12" s="421"/>
      <c r="AF12" s="421"/>
      <c r="AG12" s="421"/>
      <c r="AH12" s="421"/>
      <c r="AI12" s="421"/>
      <c r="AJ12" s="421"/>
      <c r="AK12" s="421"/>
      <c r="AL12" s="421"/>
      <c r="AM12" s="421"/>
      <c r="AN12" s="421"/>
      <c r="AO12" s="421"/>
      <c r="AP12" s="421"/>
      <c r="AQ12" s="421"/>
      <c r="AR12" s="421"/>
      <c r="AS12" s="421"/>
      <c r="AT12" s="421"/>
      <c r="AU12" s="421"/>
      <c r="AV12" s="421"/>
      <c r="AW12" s="421"/>
      <c r="AX12" s="421"/>
      <c r="AY12" s="421"/>
      <c r="AZ12" s="421"/>
      <c r="BA12" s="421"/>
      <c r="BB12" s="421"/>
      <c r="BC12" s="421"/>
      <c r="BD12" s="421"/>
      <c r="BE12" s="421"/>
      <c r="BF12" s="421"/>
      <c r="BG12" s="421"/>
      <c r="BH12" s="421"/>
      <c r="BI12" s="421"/>
      <c r="BJ12" s="421"/>
      <c r="BK12" s="421"/>
      <c r="BL12" s="421"/>
      <c r="BM12" s="421"/>
      <c r="BN12" s="421"/>
      <c r="BO12" s="421"/>
      <c r="BP12" s="421"/>
      <c r="BQ12" s="421"/>
      <c r="BR12" s="421"/>
      <c r="BS12" s="421"/>
      <c r="BT12" s="421"/>
      <c r="BU12" s="421"/>
      <c r="BV12" s="421"/>
    </row>
    <row r="16" spans="1:74" s="206" customFormat="1" x14ac:dyDescent="0.25">
      <c r="C16" s="32"/>
      <c r="D16" s="69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</row>
    <row r="17" spans="1:74" s="206" customFormat="1" x14ac:dyDescent="0.25">
      <c r="C17" s="32"/>
      <c r="D17" s="69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</row>
    <row r="20" spans="1:74" ht="15.75" thickBot="1" x14ac:dyDescent="0.3"/>
    <row r="21" spans="1:74" ht="18.75" x14ac:dyDescent="0.3">
      <c r="A21" s="515" t="s">
        <v>280</v>
      </c>
      <c r="B21" s="519"/>
      <c r="C21" s="516"/>
    </row>
    <row r="22" spans="1:74" x14ac:dyDescent="0.25">
      <c r="A22" s="536" t="s">
        <v>284</v>
      </c>
      <c r="B22" s="542"/>
      <c r="C22" s="537"/>
    </row>
    <row r="23" spans="1:74" ht="15.75" thickBot="1" x14ac:dyDescent="0.3">
      <c r="A23" s="538" t="s">
        <v>536</v>
      </c>
      <c r="B23" s="543"/>
      <c r="C23" s="539"/>
    </row>
    <row r="24" spans="1:74" ht="15.75" thickBot="1" x14ac:dyDescent="0.3">
      <c r="B24" s="36"/>
      <c r="C24" s="36"/>
    </row>
    <row r="25" spans="1:74" ht="15.75" thickBot="1" x14ac:dyDescent="0.3">
      <c r="A25" s="274" t="s">
        <v>492</v>
      </c>
      <c r="B25" s="392" t="s">
        <v>279</v>
      </c>
      <c r="C25" s="391" t="s">
        <v>276</v>
      </c>
    </row>
    <row r="26" spans="1:74" ht="45.75" thickBot="1" x14ac:dyDescent="0.3">
      <c r="A26" s="56" t="s">
        <v>537</v>
      </c>
      <c r="B26" s="43" t="s">
        <v>538</v>
      </c>
      <c r="C26" s="43">
        <v>17287076.16</v>
      </c>
    </row>
    <row r="32" spans="1:74" s="69" customFormat="1" x14ac:dyDescent="0.25">
      <c r="C32" s="430"/>
    </row>
    <row r="33" spans="3:3" s="69" customFormat="1" x14ac:dyDescent="0.25">
      <c r="C33" s="430"/>
    </row>
    <row r="34" spans="3:3" s="69" customFormat="1" x14ac:dyDescent="0.25">
      <c r="C34" s="430"/>
    </row>
    <row r="35" spans="3:3" s="69" customFormat="1" x14ac:dyDescent="0.25">
      <c r="C35" s="430"/>
    </row>
    <row r="36" spans="3:3" s="69" customFormat="1" x14ac:dyDescent="0.25">
      <c r="C36" s="430"/>
    </row>
    <row r="37" spans="3:3" s="69" customFormat="1" x14ac:dyDescent="0.25">
      <c r="C37" s="430"/>
    </row>
    <row r="38" spans="3:3" s="69" customFormat="1" x14ac:dyDescent="0.25">
      <c r="C38" s="430"/>
    </row>
    <row r="39" spans="3:3" s="69" customFormat="1" x14ac:dyDescent="0.25">
      <c r="C39" s="430"/>
    </row>
    <row r="40" spans="3:3" s="69" customFormat="1" x14ac:dyDescent="0.25">
      <c r="C40" s="430"/>
    </row>
    <row r="41" spans="3:3" s="69" customFormat="1" x14ac:dyDescent="0.25">
      <c r="C41" s="430"/>
    </row>
    <row r="42" spans="3:3" s="69" customFormat="1" x14ac:dyDescent="0.25">
      <c r="C42" s="430"/>
    </row>
    <row r="43" spans="3:3" s="69" customFormat="1" x14ac:dyDescent="0.25">
      <c r="C43" s="430"/>
    </row>
    <row r="44" spans="3:3" s="69" customFormat="1" x14ac:dyDescent="0.25">
      <c r="C44" s="430"/>
    </row>
    <row r="45" spans="3:3" s="69" customFormat="1" x14ac:dyDescent="0.25">
      <c r="C45" s="430"/>
    </row>
    <row r="46" spans="3:3" s="69" customFormat="1" x14ac:dyDescent="0.25">
      <c r="C46" s="430"/>
    </row>
    <row r="47" spans="3:3" s="69" customFormat="1" x14ac:dyDescent="0.25">
      <c r="C47" s="430"/>
    </row>
    <row r="48" spans="3:3" s="69" customFormat="1" x14ac:dyDescent="0.25">
      <c r="C48" s="430"/>
    </row>
    <row r="49" spans="3:3" s="69" customFormat="1" x14ac:dyDescent="0.25">
      <c r="C49" s="430"/>
    </row>
    <row r="50" spans="3:3" s="69" customFormat="1" x14ac:dyDescent="0.25">
      <c r="C50" s="430"/>
    </row>
    <row r="51" spans="3:3" s="69" customFormat="1" x14ac:dyDescent="0.25">
      <c r="C51" s="430"/>
    </row>
    <row r="52" spans="3:3" s="69" customFormat="1" x14ac:dyDescent="0.25">
      <c r="C52" s="430"/>
    </row>
    <row r="53" spans="3:3" s="69" customFormat="1" x14ac:dyDescent="0.25">
      <c r="C53" s="430"/>
    </row>
    <row r="54" spans="3:3" s="69" customFormat="1" x14ac:dyDescent="0.25">
      <c r="C54" s="430"/>
    </row>
    <row r="55" spans="3:3" s="69" customFormat="1" x14ac:dyDescent="0.25">
      <c r="C55" s="430"/>
    </row>
    <row r="56" spans="3:3" s="69" customFormat="1" x14ac:dyDescent="0.25">
      <c r="C56" s="430"/>
    </row>
    <row r="57" spans="3:3" s="69" customFormat="1" x14ac:dyDescent="0.25">
      <c r="C57" s="430"/>
    </row>
    <row r="58" spans="3:3" s="69" customFormat="1" x14ac:dyDescent="0.25">
      <c r="C58" s="430"/>
    </row>
    <row r="59" spans="3:3" s="69" customFormat="1" x14ac:dyDescent="0.25">
      <c r="C59" s="430"/>
    </row>
    <row r="60" spans="3:3" s="69" customFormat="1" x14ac:dyDescent="0.25">
      <c r="C60" s="430"/>
    </row>
    <row r="61" spans="3:3" s="69" customFormat="1" x14ac:dyDescent="0.25">
      <c r="C61" s="430"/>
    </row>
    <row r="62" spans="3:3" s="69" customFormat="1" x14ac:dyDescent="0.25">
      <c r="C62" s="430"/>
    </row>
    <row r="63" spans="3:3" s="69" customFormat="1" x14ac:dyDescent="0.25">
      <c r="C63" s="430"/>
    </row>
    <row r="64" spans="3:3" s="69" customFormat="1" x14ac:dyDescent="0.25">
      <c r="C64" s="430"/>
    </row>
    <row r="65" spans="3:3" s="69" customFormat="1" x14ac:dyDescent="0.25">
      <c r="C65" s="430"/>
    </row>
    <row r="66" spans="3:3" s="69" customFormat="1" x14ac:dyDescent="0.25">
      <c r="C66" s="430"/>
    </row>
    <row r="67" spans="3:3" s="69" customFormat="1" x14ac:dyDescent="0.25">
      <c r="C67" s="430"/>
    </row>
    <row r="68" spans="3:3" s="69" customFormat="1" x14ac:dyDescent="0.25">
      <c r="C68" s="430"/>
    </row>
    <row r="69" spans="3:3" s="69" customFormat="1" x14ac:dyDescent="0.25">
      <c r="C69" s="430"/>
    </row>
    <row r="70" spans="3:3" s="69" customFormat="1" x14ac:dyDescent="0.25">
      <c r="C70" s="430"/>
    </row>
    <row r="71" spans="3:3" s="69" customFormat="1" x14ac:dyDescent="0.25">
      <c r="C71" s="430"/>
    </row>
    <row r="72" spans="3:3" s="69" customFormat="1" x14ac:dyDescent="0.25">
      <c r="C72" s="430"/>
    </row>
    <row r="73" spans="3:3" s="69" customFormat="1" x14ac:dyDescent="0.25">
      <c r="C73" s="430"/>
    </row>
    <row r="74" spans="3:3" s="69" customFormat="1" x14ac:dyDescent="0.25">
      <c r="C74" s="430"/>
    </row>
    <row r="75" spans="3:3" s="69" customFormat="1" x14ac:dyDescent="0.25">
      <c r="C75" s="430"/>
    </row>
    <row r="76" spans="3:3" s="69" customFormat="1" x14ac:dyDescent="0.25">
      <c r="C76" s="430"/>
    </row>
    <row r="77" spans="3:3" s="69" customFormat="1" x14ac:dyDescent="0.25">
      <c r="C77" s="430"/>
    </row>
    <row r="78" spans="3:3" s="69" customFormat="1" x14ac:dyDescent="0.25">
      <c r="C78" s="430"/>
    </row>
    <row r="79" spans="3:3" s="69" customFormat="1" x14ac:dyDescent="0.25">
      <c r="C79" s="430"/>
    </row>
    <row r="80" spans="3:3" s="69" customFormat="1" x14ac:dyDescent="0.25">
      <c r="C80" s="430"/>
    </row>
    <row r="81" spans="3:3" s="69" customFormat="1" x14ac:dyDescent="0.25">
      <c r="C81" s="430"/>
    </row>
    <row r="82" spans="3:3" s="69" customFormat="1" x14ac:dyDescent="0.25">
      <c r="C82" s="430"/>
    </row>
    <row r="83" spans="3:3" s="69" customFormat="1" x14ac:dyDescent="0.25">
      <c r="C83" s="430"/>
    </row>
    <row r="84" spans="3:3" s="69" customFormat="1" x14ac:dyDescent="0.25">
      <c r="C84" s="430"/>
    </row>
    <row r="85" spans="3:3" s="69" customFormat="1" x14ac:dyDescent="0.25">
      <c r="C85" s="430"/>
    </row>
    <row r="86" spans="3:3" s="69" customFormat="1" x14ac:dyDescent="0.25">
      <c r="C86" s="430"/>
    </row>
    <row r="87" spans="3:3" s="69" customFormat="1" x14ac:dyDescent="0.25">
      <c r="C87" s="430"/>
    </row>
    <row r="88" spans="3:3" s="69" customFormat="1" x14ac:dyDescent="0.25">
      <c r="C88" s="430"/>
    </row>
    <row r="89" spans="3:3" s="69" customFormat="1" x14ac:dyDescent="0.25">
      <c r="C89" s="430"/>
    </row>
    <row r="90" spans="3:3" s="69" customFormat="1" x14ac:dyDescent="0.25">
      <c r="C90" s="430"/>
    </row>
    <row r="91" spans="3:3" s="69" customFormat="1" x14ac:dyDescent="0.25">
      <c r="C91" s="430"/>
    </row>
    <row r="92" spans="3:3" s="69" customFormat="1" x14ac:dyDescent="0.25">
      <c r="C92" s="430"/>
    </row>
    <row r="93" spans="3:3" s="69" customFormat="1" x14ac:dyDescent="0.25">
      <c r="C93" s="430"/>
    </row>
    <row r="94" spans="3:3" s="69" customFormat="1" x14ac:dyDescent="0.25">
      <c r="C94" s="430"/>
    </row>
    <row r="95" spans="3:3" s="69" customFormat="1" x14ac:dyDescent="0.25">
      <c r="C95" s="430"/>
    </row>
    <row r="96" spans="3:3" s="69" customFormat="1" x14ac:dyDescent="0.25">
      <c r="C96" s="430"/>
    </row>
    <row r="97" spans="3:3" s="69" customFormat="1" x14ac:dyDescent="0.25">
      <c r="C97" s="430"/>
    </row>
    <row r="98" spans="3:3" s="69" customFormat="1" x14ac:dyDescent="0.25">
      <c r="C98" s="430"/>
    </row>
    <row r="99" spans="3:3" s="69" customFormat="1" x14ac:dyDescent="0.25">
      <c r="C99" s="430"/>
    </row>
    <row r="100" spans="3:3" s="69" customFormat="1" x14ac:dyDescent="0.25">
      <c r="C100" s="430"/>
    </row>
    <row r="101" spans="3:3" s="69" customFormat="1" x14ac:dyDescent="0.25">
      <c r="C101" s="430"/>
    </row>
    <row r="102" spans="3:3" s="69" customFormat="1" x14ac:dyDescent="0.25">
      <c r="C102" s="430"/>
    </row>
    <row r="103" spans="3:3" s="69" customFormat="1" x14ac:dyDescent="0.25">
      <c r="C103" s="430"/>
    </row>
    <row r="104" spans="3:3" s="69" customFormat="1" x14ac:dyDescent="0.25">
      <c r="C104" s="430"/>
    </row>
    <row r="105" spans="3:3" s="69" customFormat="1" x14ac:dyDescent="0.25">
      <c r="C105" s="430"/>
    </row>
    <row r="106" spans="3:3" s="69" customFormat="1" x14ac:dyDescent="0.25">
      <c r="C106" s="430"/>
    </row>
    <row r="107" spans="3:3" s="69" customFormat="1" x14ac:dyDescent="0.25">
      <c r="C107" s="430"/>
    </row>
    <row r="108" spans="3:3" s="69" customFormat="1" x14ac:dyDescent="0.25">
      <c r="C108" s="430"/>
    </row>
    <row r="109" spans="3:3" s="69" customFormat="1" x14ac:dyDescent="0.25">
      <c r="C109" s="430"/>
    </row>
    <row r="110" spans="3:3" s="69" customFormat="1" x14ac:dyDescent="0.25">
      <c r="C110" s="430"/>
    </row>
    <row r="111" spans="3:3" s="69" customFormat="1" x14ac:dyDescent="0.25">
      <c r="C111" s="430"/>
    </row>
    <row r="112" spans="3:3" s="69" customFormat="1" x14ac:dyDescent="0.25">
      <c r="C112" s="430"/>
    </row>
    <row r="113" spans="3:3" s="69" customFormat="1" x14ac:dyDescent="0.25">
      <c r="C113" s="430"/>
    </row>
    <row r="114" spans="3:3" s="69" customFormat="1" x14ac:dyDescent="0.25">
      <c r="C114" s="430"/>
    </row>
    <row r="115" spans="3:3" s="69" customFormat="1" x14ac:dyDescent="0.25">
      <c r="C115" s="430"/>
    </row>
    <row r="116" spans="3:3" s="69" customFormat="1" x14ac:dyDescent="0.25">
      <c r="C116" s="430"/>
    </row>
    <row r="117" spans="3:3" s="69" customFormat="1" x14ac:dyDescent="0.25">
      <c r="C117" s="430"/>
    </row>
    <row r="118" spans="3:3" s="69" customFormat="1" x14ac:dyDescent="0.25">
      <c r="C118" s="430"/>
    </row>
    <row r="119" spans="3:3" s="69" customFormat="1" x14ac:dyDescent="0.25">
      <c r="C119" s="430"/>
    </row>
    <row r="120" spans="3:3" s="69" customFormat="1" x14ac:dyDescent="0.25">
      <c r="C120" s="430"/>
    </row>
    <row r="121" spans="3:3" s="69" customFormat="1" x14ac:dyDescent="0.25">
      <c r="C121" s="430"/>
    </row>
    <row r="122" spans="3:3" s="69" customFormat="1" x14ac:dyDescent="0.25">
      <c r="C122" s="430"/>
    </row>
    <row r="123" spans="3:3" s="69" customFormat="1" x14ac:dyDescent="0.25">
      <c r="C123" s="430"/>
    </row>
    <row r="124" spans="3:3" s="69" customFormat="1" x14ac:dyDescent="0.25">
      <c r="C124" s="430"/>
    </row>
    <row r="125" spans="3:3" s="69" customFormat="1" x14ac:dyDescent="0.25">
      <c r="C125" s="430"/>
    </row>
    <row r="126" spans="3:3" s="69" customFormat="1" x14ac:dyDescent="0.25">
      <c r="C126" s="430"/>
    </row>
    <row r="127" spans="3:3" s="69" customFormat="1" x14ac:dyDescent="0.25">
      <c r="C127" s="430"/>
    </row>
    <row r="128" spans="3:3" s="69" customFormat="1" x14ac:dyDescent="0.25">
      <c r="C128" s="430"/>
    </row>
    <row r="129" spans="3:3" s="69" customFormat="1" x14ac:dyDescent="0.25">
      <c r="C129" s="430"/>
    </row>
    <row r="130" spans="3:3" s="69" customFormat="1" x14ac:dyDescent="0.25">
      <c r="C130" s="430"/>
    </row>
    <row r="131" spans="3:3" s="69" customFormat="1" x14ac:dyDescent="0.25">
      <c r="C131" s="430"/>
    </row>
    <row r="132" spans="3:3" s="69" customFormat="1" x14ac:dyDescent="0.25">
      <c r="C132" s="430"/>
    </row>
    <row r="133" spans="3:3" s="69" customFormat="1" x14ac:dyDescent="0.25">
      <c r="C133" s="430"/>
    </row>
    <row r="134" spans="3:3" s="69" customFormat="1" x14ac:dyDescent="0.25">
      <c r="C134" s="430"/>
    </row>
    <row r="135" spans="3:3" s="69" customFormat="1" x14ac:dyDescent="0.25">
      <c r="C135" s="430"/>
    </row>
    <row r="136" spans="3:3" s="69" customFormat="1" x14ac:dyDescent="0.25">
      <c r="C136" s="430"/>
    </row>
    <row r="137" spans="3:3" s="69" customFormat="1" x14ac:dyDescent="0.25">
      <c r="C137" s="430"/>
    </row>
    <row r="138" spans="3:3" s="69" customFormat="1" x14ac:dyDescent="0.25">
      <c r="C138" s="430"/>
    </row>
    <row r="139" spans="3:3" s="69" customFormat="1" x14ac:dyDescent="0.25">
      <c r="C139" s="430"/>
    </row>
    <row r="140" spans="3:3" s="69" customFormat="1" x14ac:dyDescent="0.25">
      <c r="C140" s="430"/>
    </row>
    <row r="141" spans="3:3" s="69" customFormat="1" x14ac:dyDescent="0.25">
      <c r="C141" s="430"/>
    </row>
    <row r="142" spans="3:3" s="69" customFormat="1" x14ac:dyDescent="0.25">
      <c r="C142" s="430"/>
    </row>
    <row r="143" spans="3:3" s="69" customFormat="1" x14ac:dyDescent="0.25">
      <c r="C143" s="430"/>
    </row>
    <row r="144" spans="3:3" s="69" customFormat="1" x14ac:dyDescent="0.25">
      <c r="C144" s="430"/>
    </row>
    <row r="145" spans="3:3" s="69" customFormat="1" x14ac:dyDescent="0.25">
      <c r="C145" s="430"/>
    </row>
    <row r="146" spans="3:3" s="69" customFormat="1" x14ac:dyDescent="0.25">
      <c r="C146" s="430"/>
    </row>
    <row r="147" spans="3:3" s="69" customFormat="1" x14ac:dyDescent="0.25">
      <c r="C147" s="430"/>
    </row>
    <row r="148" spans="3:3" s="69" customFormat="1" x14ac:dyDescent="0.25">
      <c r="C148" s="430"/>
    </row>
    <row r="149" spans="3:3" s="69" customFormat="1" x14ac:dyDescent="0.25">
      <c r="C149" s="430"/>
    </row>
    <row r="150" spans="3:3" s="69" customFormat="1" x14ac:dyDescent="0.25">
      <c r="C150" s="430"/>
    </row>
    <row r="151" spans="3:3" s="69" customFormat="1" x14ac:dyDescent="0.25">
      <c r="C151" s="430"/>
    </row>
    <row r="152" spans="3:3" s="69" customFormat="1" x14ac:dyDescent="0.25">
      <c r="C152" s="430"/>
    </row>
    <row r="153" spans="3:3" s="69" customFormat="1" x14ac:dyDescent="0.25">
      <c r="C153" s="430"/>
    </row>
    <row r="154" spans="3:3" s="69" customFormat="1" x14ac:dyDescent="0.25">
      <c r="C154" s="430"/>
    </row>
    <row r="155" spans="3:3" s="69" customFormat="1" x14ac:dyDescent="0.25">
      <c r="C155" s="430"/>
    </row>
    <row r="156" spans="3:3" s="69" customFormat="1" x14ac:dyDescent="0.25">
      <c r="C156" s="430"/>
    </row>
    <row r="157" spans="3:3" s="69" customFormat="1" x14ac:dyDescent="0.25">
      <c r="C157" s="430"/>
    </row>
    <row r="158" spans="3:3" s="69" customFormat="1" x14ac:dyDescent="0.25">
      <c r="C158" s="430"/>
    </row>
    <row r="159" spans="3:3" s="69" customFormat="1" x14ac:dyDescent="0.25">
      <c r="C159" s="430"/>
    </row>
    <row r="160" spans="3:3" s="69" customFormat="1" x14ac:dyDescent="0.25">
      <c r="C160" s="430"/>
    </row>
    <row r="161" spans="3:3" s="69" customFormat="1" x14ac:dyDescent="0.25">
      <c r="C161" s="430"/>
    </row>
    <row r="162" spans="3:3" s="69" customFormat="1" x14ac:dyDescent="0.25">
      <c r="C162" s="430"/>
    </row>
    <row r="163" spans="3:3" s="69" customFormat="1" x14ac:dyDescent="0.25">
      <c r="C163" s="430"/>
    </row>
    <row r="164" spans="3:3" s="69" customFormat="1" x14ac:dyDescent="0.25">
      <c r="C164" s="430"/>
    </row>
    <row r="165" spans="3:3" s="69" customFormat="1" x14ac:dyDescent="0.25">
      <c r="C165" s="430"/>
    </row>
    <row r="166" spans="3:3" s="69" customFormat="1" x14ac:dyDescent="0.25">
      <c r="C166" s="430"/>
    </row>
    <row r="167" spans="3:3" s="69" customFormat="1" x14ac:dyDescent="0.25">
      <c r="C167" s="430"/>
    </row>
    <row r="168" spans="3:3" s="69" customFormat="1" x14ac:dyDescent="0.25">
      <c r="C168" s="430"/>
    </row>
    <row r="169" spans="3:3" s="69" customFormat="1" x14ac:dyDescent="0.25">
      <c r="C169" s="430"/>
    </row>
    <row r="170" spans="3:3" s="69" customFormat="1" x14ac:dyDescent="0.25">
      <c r="C170" s="430"/>
    </row>
    <row r="171" spans="3:3" s="69" customFormat="1" x14ac:dyDescent="0.25">
      <c r="C171" s="430"/>
    </row>
    <row r="172" spans="3:3" s="69" customFormat="1" x14ac:dyDescent="0.25">
      <c r="C172" s="430"/>
    </row>
    <row r="173" spans="3:3" s="69" customFormat="1" x14ac:dyDescent="0.25">
      <c r="C173" s="430"/>
    </row>
    <row r="174" spans="3:3" s="69" customFormat="1" x14ac:dyDescent="0.25">
      <c r="C174" s="430"/>
    </row>
    <row r="175" spans="3:3" s="69" customFormat="1" x14ac:dyDescent="0.25">
      <c r="C175" s="430"/>
    </row>
    <row r="176" spans="3:3" s="69" customFormat="1" x14ac:dyDescent="0.25">
      <c r="C176" s="430"/>
    </row>
    <row r="177" spans="3:3" s="69" customFormat="1" x14ac:dyDescent="0.25">
      <c r="C177" s="430"/>
    </row>
    <row r="178" spans="3:3" s="69" customFormat="1" x14ac:dyDescent="0.25">
      <c r="C178" s="430"/>
    </row>
    <row r="179" spans="3:3" s="69" customFormat="1" x14ac:dyDescent="0.25">
      <c r="C179" s="430"/>
    </row>
    <row r="180" spans="3:3" s="69" customFormat="1" x14ac:dyDescent="0.25">
      <c r="C180" s="430"/>
    </row>
    <row r="181" spans="3:3" s="69" customFormat="1" x14ac:dyDescent="0.25">
      <c r="C181" s="430"/>
    </row>
    <row r="182" spans="3:3" s="69" customFormat="1" x14ac:dyDescent="0.25">
      <c r="C182" s="430"/>
    </row>
    <row r="183" spans="3:3" s="69" customFormat="1" x14ac:dyDescent="0.25">
      <c r="C183" s="430"/>
    </row>
    <row r="184" spans="3:3" s="69" customFormat="1" x14ac:dyDescent="0.25">
      <c r="C184" s="430"/>
    </row>
    <row r="185" spans="3:3" s="69" customFormat="1" x14ac:dyDescent="0.25">
      <c r="C185" s="430"/>
    </row>
    <row r="186" spans="3:3" s="69" customFormat="1" x14ac:dyDescent="0.25">
      <c r="C186" s="430"/>
    </row>
    <row r="187" spans="3:3" s="69" customFormat="1" x14ac:dyDescent="0.25">
      <c r="C187" s="430"/>
    </row>
    <row r="188" spans="3:3" s="69" customFormat="1" x14ac:dyDescent="0.25">
      <c r="C188" s="430"/>
    </row>
    <row r="189" spans="3:3" s="69" customFormat="1" x14ac:dyDescent="0.25">
      <c r="C189" s="430"/>
    </row>
    <row r="190" spans="3:3" s="69" customFormat="1" x14ac:dyDescent="0.25">
      <c r="C190" s="430"/>
    </row>
    <row r="191" spans="3:3" s="69" customFormat="1" x14ac:dyDescent="0.25">
      <c r="C191" s="430"/>
    </row>
    <row r="192" spans="3:3" s="69" customFormat="1" x14ac:dyDescent="0.25">
      <c r="C192" s="430"/>
    </row>
    <row r="193" spans="3:3" s="69" customFormat="1" x14ac:dyDescent="0.25">
      <c r="C193" s="430"/>
    </row>
    <row r="194" spans="3:3" s="69" customFormat="1" x14ac:dyDescent="0.25">
      <c r="C194" s="430"/>
    </row>
    <row r="195" spans="3:3" s="69" customFormat="1" x14ac:dyDescent="0.25">
      <c r="C195" s="430"/>
    </row>
    <row r="196" spans="3:3" s="69" customFormat="1" x14ac:dyDescent="0.25">
      <c r="C196" s="430"/>
    </row>
    <row r="197" spans="3:3" s="69" customFormat="1" x14ac:dyDescent="0.25">
      <c r="C197" s="430"/>
    </row>
    <row r="198" spans="3:3" s="69" customFormat="1" x14ac:dyDescent="0.25">
      <c r="C198" s="430"/>
    </row>
    <row r="199" spans="3:3" s="69" customFormat="1" x14ac:dyDescent="0.25">
      <c r="C199" s="430"/>
    </row>
    <row r="200" spans="3:3" s="69" customFormat="1" x14ac:dyDescent="0.25">
      <c r="C200" s="430"/>
    </row>
    <row r="201" spans="3:3" s="69" customFormat="1" x14ac:dyDescent="0.25">
      <c r="C201" s="430"/>
    </row>
    <row r="202" spans="3:3" s="69" customFormat="1" x14ac:dyDescent="0.25">
      <c r="C202" s="430"/>
    </row>
    <row r="203" spans="3:3" s="69" customFormat="1" x14ac:dyDescent="0.25">
      <c r="C203" s="430"/>
    </row>
    <row r="204" spans="3:3" s="69" customFormat="1" x14ac:dyDescent="0.25">
      <c r="C204" s="430"/>
    </row>
    <row r="205" spans="3:3" s="69" customFormat="1" x14ac:dyDescent="0.25">
      <c r="C205" s="430"/>
    </row>
    <row r="206" spans="3:3" s="69" customFormat="1" x14ac:dyDescent="0.25">
      <c r="C206" s="430"/>
    </row>
    <row r="207" spans="3:3" s="69" customFormat="1" x14ac:dyDescent="0.25">
      <c r="C207" s="430"/>
    </row>
    <row r="208" spans="3:3" s="69" customFormat="1" x14ac:dyDescent="0.25">
      <c r="C208" s="430"/>
    </row>
    <row r="209" spans="3:3" s="69" customFormat="1" x14ac:dyDescent="0.25">
      <c r="C209" s="430"/>
    </row>
    <row r="210" spans="3:3" s="69" customFormat="1" x14ac:dyDescent="0.25">
      <c r="C210" s="430"/>
    </row>
    <row r="211" spans="3:3" s="69" customFormat="1" x14ac:dyDescent="0.25">
      <c r="C211" s="430"/>
    </row>
    <row r="212" spans="3:3" s="69" customFormat="1" x14ac:dyDescent="0.25">
      <c r="C212" s="430"/>
    </row>
    <row r="213" spans="3:3" s="69" customFormat="1" x14ac:dyDescent="0.25">
      <c r="C213" s="430"/>
    </row>
    <row r="214" spans="3:3" s="69" customFormat="1" x14ac:dyDescent="0.25">
      <c r="C214" s="430"/>
    </row>
    <row r="215" spans="3:3" s="69" customFormat="1" x14ac:dyDescent="0.25">
      <c r="C215" s="430"/>
    </row>
    <row r="216" spans="3:3" s="69" customFormat="1" x14ac:dyDescent="0.25">
      <c r="C216" s="430"/>
    </row>
    <row r="217" spans="3:3" s="69" customFormat="1" x14ac:dyDescent="0.25">
      <c r="C217" s="430"/>
    </row>
    <row r="218" spans="3:3" s="69" customFormat="1" x14ac:dyDescent="0.25">
      <c r="C218" s="430"/>
    </row>
    <row r="219" spans="3:3" s="69" customFormat="1" x14ac:dyDescent="0.25">
      <c r="C219" s="430"/>
    </row>
    <row r="220" spans="3:3" s="69" customFormat="1" x14ac:dyDescent="0.25">
      <c r="C220" s="430"/>
    </row>
    <row r="221" spans="3:3" s="69" customFormat="1" x14ac:dyDescent="0.25">
      <c r="C221" s="430"/>
    </row>
    <row r="222" spans="3:3" s="69" customFormat="1" x14ac:dyDescent="0.25">
      <c r="C222" s="430"/>
    </row>
    <row r="223" spans="3:3" s="69" customFormat="1" x14ac:dyDescent="0.25">
      <c r="C223" s="430"/>
    </row>
    <row r="224" spans="3:3" s="69" customFormat="1" x14ac:dyDescent="0.25">
      <c r="C224" s="430"/>
    </row>
    <row r="225" spans="3:3" s="69" customFormat="1" x14ac:dyDescent="0.25">
      <c r="C225" s="430"/>
    </row>
    <row r="226" spans="3:3" s="69" customFormat="1" x14ac:dyDescent="0.25">
      <c r="C226" s="430"/>
    </row>
    <row r="227" spans="3:3" s="69" customFormat="1" x14ac:dyDescent="0.25">
      <c r="C227" s="430"/>
    </row>
    <row r="228" spans="3:3" s="69" customFormat="1" x14ac:dyDescent="0.25">
      <c r="C228" s="430"/>
    </row>
    <row r="229" spans="3:3" s="69" customFormat="1" x14ac:dyDescent="0.25">
      <c r="C229" s="430"/>
    </row>
    <row r="230" spans="3:3" s="69" customFormat="1" x14ac:dyDescent="0.25">
      <c r="C230" s="430"/>
    </row>
    <row r="231" spans="3:3" s="69" customFormat="1" x14ac:dyDescent="0.25">
      <c r="C231" s="430"/>
    </row>
    <row r="232" spans="3:3" s="69" customFormat="1" x14ac:dyDescent="0.25">
      <c r="C232" s="430"/>
    </row>
    <row r="233" spans="3:3" s="69" customFormat="1" x14ac:dyDescent="0.25">
      <c r="C233" s="430"/>
    </row>
    <row r="234" spans="3:3" s="69" customFormat="1" x14ac:dyDescent="0.25">
      <c r="C234" s="430"/>
    </row>
    <row r="235" spans="3:3" s="69" customFormat="1" x14ac:dyDescent="0.25">
      <c r="C235" s="430"/>
    </row>
    <row r="236" spans="3:3" s="69" customFormat="1" x14ac:dyDescent="0.25">
      <c r="C236" s="430"/>
    </row>
    <row r="237" spans="3:3" s="69" customFormat="1" x14ac:dyDescent="0.25">
      <c r="C237" s="430"/>
    </row>
    <row r="238" spans="3:3" s="69" customFormat="1" x14ac:dyDescent="0.25">
      <c r="C238" s="430"/>
    </row>
    <row r="239" spans="3:3" s="69" customFormat="1" x14ac:dyDescent="0.25">
      <c r="C239" s="430"/>
    </row>
    <row r="240" spans="3:3" s="69" customFormat="1" x14ac:dyDescent="0.25">
      <c r="C240" s="430"/>
    </row>
    <row r="241" spans="3:3" s="69" customFormat="1" x14ac:dyDescent="0.25">
      <c r="C241" s="430"/>
    </row>
    <row r="242" spans="3:3" s="69" customFormat="1" x14ac:dyDescent="0.25">
      <c r="C242" s="430"/>
    </row>
    <row r="243" spans="3:3" s="69" customFormat="1" x14ac:dyDescent="0.25">
      <c r="C243" s="430"/>
    </row>
    <row r="244" spans="3:3" s="69" customFormat="1" x14ac:dyDescent="0.25">
      <c r="C244" s="430"/>
    </row>
    <row r="245" spans="3:3" s="69" customFormat="1" x14ac:dyDescent="0.25">
      <c r="C245" s="430"/>
    </row>
    <row r="246" spans="3:3" s="69" customFormat="1" x14ac:dyDescent="0.25">
      <c r="C246" s="430"/>
    </row>
    <row r="247" spans="3:3" s="69" customFormat="1" x14ac:dyDescent="0.25">
      <c r="C247" s="430"/>
    </row>
    <row r="248" spans="3:3" s="69" customFormat="1" x14ac:dyDescent="0.25">
      <c r="C248" s="430"/>
    </row>
    <row r="249" spans="3:3" s="69" customFormat="1" x14ac:dyDescent="0.25">
      <c r="C249" s="430"/>
    </row>
    <row r="250" spans="3:3" s="69" customFormat="1" x14ac:dyDescent="0.25">
      <c r="C250" s="430"/>
    </row>
    <row r="251" spans="3:3" s="69" customFormat="1" x14ac:dyDescent="0.25">
      <c r="C251" s="430"/>
    </row>
    <row r="252" spans="3:3" s="69" customFormat="1" x14ac:dyDescent="0.25">
      <c r="C252" s="430"/>
    </row>
    <row r="253" spans="3:3" s="69" customFormat="1" x14ac:dyDescent="0.25">
      <c r="C253" s="430"/>
    </row>
    <row r="254" spans="3:3" s="69" customFormat="1" x14ac:dyDescent="0.25">
      <c r="C254" s="430"/>
    </row>
    <row r="255" spans="3:3" s="69" customFormat="1" x14ac:dyDescent="0.25">
      <c r="C255" s="430"/>
    </row>
    <row r="256" spans="3:3" s="69" customFormat="1" x14ac:dyDescent="0.25">
      <c r="C256" s="430"/>
    </row>
    <row r="257" spans="3:3" s="69" customFormat="1" x14ac:dyDescent="0.25">
      <c r="C257" s="430"/>
    </row>
    <row r="258" spans="3:3" s="69" customFormat="1" x14ac:dyDescent="0.25">
      <c r="C258" s="430"/>
    </row>
    <row r="259" spans="3:3" s="69" customFormat="1" x14ac:dyDescent="0.25">
      <c r="C259" s="430"/>
    </row>
    <row r="260" spans="3:3" s="69" customFormat="1" x14ac:dyDescent="0.25">
      <c r="C260" s="430"/>
    </row>
    <row r="261" spans="3:3" s="69" customFormat="1" x14ac:dyDescent="0.25">
      <c r="C261" s="430"/>
    </row>
    <row r="262" spans="3:3" s="69" customFormat="1" x14ac:dyDescent="0.25">
      <c r="C262" s="430"/>
    </row>
    <row r="263" spans="3:3" s="69" customFormat="1" x14ac:dyDescent="0.25">
      <c r="C263" s="430"/>
    </row>
    <row r="264" spans="3:3" s="69" customFormat="1" x14ac:dyDescent="0.25">
      <c r="C264" s="430"/>
    </row>
    <row r="265" spans="3:3" s="69" customFormat="1" x14ac:dyDescent="0.25">
      <c r="C265" s="430"/>
    </row>
    <row r="266" spans="3:3" s="69" customFormat="1" x14ac:dyDescent="0.25">
      <c r="C266" s="430"/>
    </row>
    <row r="267" spans="3:3" s="69" customFormat="1" x14ac:dyDescent="0.25">
      <c r="C267" s="430"/>
    </row>
    <row r="268" spans="3:3" s="69" customFormat="1" x14ac:dyDescent="0.25">
      <c r="C268" s="430"/>
    </row>
    <row r="269" spans="3:3" s="69" customFormat="1" x14ac:dyDescent="0.25">
      <c r="C269" s="430"/>
    </row>
    <row r="270" spans="3:3" s="69" customFormat="1" x14ac:dyDescent="0.25">
      <c r="C270" s="430"/>
    </row>
    <row r="271" spans="3:3" s="69" customFormat="1" x14ac:dyDescent="0.25">
      <c r="C271" s="430"/>
    </row>
    <row r="272" spans="3:3" s="69" customFormat="1" x14ac:dyDescent="0.25">
      <c r="C272" s="430"/>
    </row>
    <row r="273" spans="3:3" s="69" customFormat="1" x14ac:dyDescent="0.25">
      <c r="C273" s="430"/>
    </row>
    <row r="274" spans="3:3" s="69" customFormat="1" x14ac:dyDescent="0.25">
      <c r="C274" s="430"/>
    </row>
    <row r="275" spans="3:3" s="69" customFormat="1" x14ac:dyDescent="0.25">
      <c r="C275" s="430"/>
    </row>
    <row r="276" spans="3:3" s="69" customFormat="1" x14ac:dyDescent="0.25">
      <c r="C276" s="430"/>
    </row>
    <row r="277" spans="3:3" s="69" customFormat="1" x14ac:dyDescent="0.25">
      <c r="C277" s="430"/>
    </row>
    <row r="278" spans="3:3" s="69" customFormat="1" x14ac:dyDescent="0.25">
      <c r="C278" s="430"/>
    </row>
    <row r="279" spans="3:3" s="69" customFormat="1" x14ac:dyDescent="0.25">
      <c r="C279" s="430"/>
    </row>
    <row r="280" spans="3:3" s="69" customFormat="1" x14ac:dyDescent="0.25">
      <c r="C280" s="430"/>
    </row>
    <row r="281" spans="3:3" s="69" customFormat="1" x14ac:dyDescent="0.25">
      <c r="C281" s="430"/>
    </row>
    <row r="282" spans="3:3" s="69" customFormat="1" x14ac:dyDescent="0.25">
      <c r="C282" s="430"/>
    </row>
    <row r="283" spans="3:3" s="69" customFormat="1" x14ac:dyDescent="0.25">
      <c r="C283" s="430"/>
    </row>
    <row r="284" spans="3:3" s="69" customFormat="1" x14ac:dyDescent="0.25">
      <c r="C284" s="430"/>
    </row>
    <row r="285" spans="3:3" s="69" customFormat="1" x14ac:dyDescent="0.25">
      <c r="C285" s="430"/>
    </row>
    <row r="286" spans="3:3" s="69" customFormat="1" x14ac:dyDescent="0.25">
      <c r="C286" s="430"/>
    </row>
    <row r="287" spans="3:3" s="69" customFormat="1" x14ac:dyDescent="0.25">
      <c r="C287" s="430"/>
    </row>
    <row r="288" spans="3:3" s="69" customFormat="1" x14ac:dyDescent="0.25">
      <c r="C288" s="430"/>
    </row>
    <row r="289" spans="3:3" s="69" customFormat="1" x14ac:dyDescent="0.25">
      <c r="C289" s="430"/>
    </row>
    <row r="290" spans="3:3" s="69" customFormat="1" x14ac:dyDescent="0.25">
      <c r="C290" s="430"/>
    </row>
    <row r="291" spans="3:3" s="69" customFormat="1" x14ac:dyDescent="0.25">
      <c r="C291" s="430"/>
    </row>
    <row r="292" spans="3:3" s="69" customFormat="1" x14ac:dyDescent="0.25">
      <c r="C292" s="430"/>
    </row>
    <row r="293" spans="3:3" s="69" customFormat="1" x14ac:dyDescent="0.25">
      <c r="C293" s="430"/>
    </row>
    <row r="294" spans="3:3" s="69" customFormat="1" x14ac:dyDescent="0.25">
      <c r="C294" s="430"/>
    </row>
    <row r="295" spans="3:3" s="69" customFormat="1" x14ac:dyDescent="0.25">
      <c r="C295" s="430"/>
    </row>
    <row r="296" spans="3:3" s="69" customFormat="1" x14ac:dyDescent="0.25">
      <c r="C296" s="430"/>
    </row>
    <row r="297" spans="3:3" s="69" customFormat="1" x14ac:dyDescent="0.25">
      <c r="C297" s="430"/>
    </row>
    <row r="298" spans="3:3" s="69" customFormat="1" x14ac:dyDescent="0.25">
      <c r="C298" s="430"/>
    </row>
    <row r="299" spans="3:3" s="69" customFormat="1" x14ac:dyDescent="0.25">
      <c r="C299" s="430"/>
    </row>
  </sheetData>
  <mergeCells count="10">
    <mergeCell ref="A23:C23"/>
    <mergeCell ref="A2:C2"/>
    <mergeCell ref="A3:C3"/>
    <mergeCell ref="A4:C4"/>
    <mergeCell ref="A5:C5"/>
    <mergeCell ref="A21:C21"/>
    <mergeCell ref="A22:C22"/>
    <mergeCell ref="A7:C7"/>
    <mergeCell ref="A8:C8"/>
    <mergeCell ref="A9:C9"/>
  </mergeCells>
  <printOptions horizontalCentered="1"/>
  <pageMargins left="0.70866141732283472" right="0.70866141732283472" top="0.74803149606299213" bottom="0.74803149606299213" header="0.31496062992125984" footer="0.31496062992125984"/>
  <pageSetup fitToHeight="0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8"/>
  <sheetViews>
    <sheetView workbookViewId="0">
      <selection sqref="A1:XFD5"/>
    </sheetView>
  </sheetViews>
  <sheetFormatPr baseColWidth="10" defaultRowHeight="15" x14ac:dyDescent="0.25"/>
  <cols>
    <col min="1" max="1" width="15.140625" style="57" customWidth="1"/>
    <col min="2" max="2" width="11.42578125" style="58" customWidth="1"/>
    <col min="3" max="3" width="7.28515625" style="58" customWidth="1"/>
    <col min="4" max="4" width="29.28515625" style="58" customWidth="1"/>
    <col min="5" max="5" width="37.5703125" style="58" bestFit="1" customWidth="1"/>
    <col min="6" max="6" width="12.7109375" style="58" bestFit="1" customWidth="1"/>
    <col min="7" max="7" width="17.42578125" bestFit="1" customWidth="1"/>
    <col min="8" max="8" width="20.85546875" style="59" customWidth="1"/>
    <col min="9" max="9" width="14.5703125" customWidth="1"/>
    <col min="10" max="10" width="14" style="59" customWidth="1"/>
  </cols>
  <sheetData>
    <row r="1" spans="1:10" s="281" customFormat="1" ht="15.75" x14ac:dyDescent="0.25">
      <c r="A1" s="498" t="s">
        <v>1193</v>
      </c>
      <c r="B1" s="498"/>
      <c r="C1" s="498"/>
      <c r="D1" s="498"/>
      <c r="E1" s="498"/>
      <c r="F1" s="498"/>
      <c r="G1" s="498"/>
      <c r="H1" s="498"/>
      <c r="I1" s="498"/>
      <c r="J1" s="498"/>
    </row>
    <row r="2" spans="1:10" s="281" customFormat="1" ht="15.75" customHeight="1" x14ac:dyDescent="0.25">
      <c r="A2" s="499" t="s">
        <v>1194</v>
      </c>
      <c r="B2" s="499"/>
      <c r="C2" s="499"/>
      <c r="D2" s="499"/>
      <c r="E2" s="499"/>
      <c r="F2" s="499"/>
      <c r="G2" s="499"/>
      <c r="H2" s="499"/>
      <c r="I2" s="499"/>
      <c r="J2" s="499"/>
    </row>
    <row r="3" spans="1:10" s="281" customFormat="1" ht="15.75" customHeight="1" x14ac:dyDescent="0.25">
      <c r="A3" s="498" t="s">
        <v>1195</v>
      </c>
      <c r="B3" s="498"/>
      <c r="C3" s="498"/>
      <c r="D3" s="498"/>
      <c r="E3" s="498"/>
      <c r="F3" s="498"/>
      <c r="G3" s="498"/>
      <c r="H3" s="498"/>
      <c r="I3" s="498"/>
      <c r="J3" s="498"/>
    </row>
    <row r="4" spans="1:10" s="281" customFormat="1" ht="15.75" customHeight="1" x14ac:dyDescent="0.25">
      <c r="A4" s="499" t="s">
        <v>1196</v>
      </c>
      <c r="B4" s="499"/>
      <c r="C4" s="499"/>
      <c r="D4" s="499"/>
      <c r="E4" s="499"/>
      <c r="F4" s="499"/>
      <c r="G4" s="499"/>
      <c r="H4" s="499"/>
      <c r="I4" s="499"/>
      <c r="J4" s="499"/>
    </row>
    <row r="5" spans="1:10" s="281" customFormat="1" ht="16.5" thickBot="1" x14ac:dyDescent="0.3">
      <c r="A5" s="419"/>
      <c r="B5" s="412"/>
      <c r="C5" s="413"/>
    </row>
    <row r="6" spans="1:10" ht="18.75" x14ac:dyDescent="0.3">
      <c r="A6" s="515" t="s">
        <v>280</v>
      </c>
      <c r="B6" s="519"/>
      <c r="C6" s="519"/>
      <c r="D6" s="519"/>
      <c r="E6" s="519"/>
      <c r="F6" s="519"/>
      <c r="G6" s="519"/>
      <c r="H6" s="519"/>
      <c r="I6" s="519"/>
      <c r="J6" s="516"/>
    </row>
    <row r="7" spans="1:10" x14ac:dyDescent="0.25">
      <c r="A7" s="536" t="s">
        <v>284</v>
      </c>
      <c r="B7" s="542"/>
      <c r="C7" s="542"/>
      <c r="D7" s="542"/>
      <c r="E7" s="542"/>
      <c r="F7" s="542"/>
      <c r="G7" s="542"/>
      <c r="H7" s="542"/>
      <c r="I7" s="542"/>
      <c r="J7" s="537"/>
    </row>
    <row r="8" spans="1:10" ht="15.75" thickBot="1" x14ac:dyDescent="0.3">
      <c r="A8" s="538" t="s">
        <v>928</v>
      </c>
      <c r="B8" s="543"/>
      <c r="C8" s="543"/>
      <c r="D8" s="543"/>
      <c r="E8" s="543"/>
      <c r="F8" s="543"/>
      <c r="G8" s="543"/>
      <c r="H8" s="543"/>
      <c r="I8" s="543"/>
      <c r="J8" s="539"/>
    </row>
    <row r="9" spans="1:10" ht="15.75" thickBot="1" x14ac:dyDescent="0.3"/>
    <row r="10" spans="1:10" s="60" customFormat="1" ht="63.75" customHeight="1" thickBot="1" x14ac:dyDescent="0.3">
      <c r="A10" s="602" t="s">
        <v>929</v>
      </c>
      <c r="B10" s="602" t="s">
        <v>930</v>
      </c>
      <c r="C10" s="602" t="s">
        <v>931</v>
      </c>
      <c r="D10" s="602" t="s">
        <v>932</v>
      </c>
      <c r="E10" s="602" t="s">
        <v>933</v>
      </c>
      <c r="F10" s="602" t="s">
        <v>935</v>
      </c>
      <c r="G10" s="604" t="s">
        <v>541</v>
      </c>
      <c r="H10" s="605"/>
      <c r="I10" s="604" t="s">
        <v>940</v>
      </c>
      <c r="J10" s="605"/>
    </row>
    <row r="11" spans="1:10" s="60" customFormat="1" ht="30.75" thickBot="1" x14ac:dyDescent="0.3">
      <c r="A11" s="603"/>
      <c r="B11" s="603"/>
      <c r="C11" s="603"/>
      <c r="D11" s="603"/>
      <c r="E11" s="603"/>
      <c r="F11" s="603"/>
      <c r="G11" s="274" t="s">
        <v>936</v>
      </c>
      <c r="H11" s="275" t="s">
        <v>937</v>
      </c>
      <c r="I11" s="274" t="s">
        <v>938</v>
      </c>
      <c r="J11" s="275" t="s">
        <v>939</v>
      </c>
    </row>
    <row r="12" spans="1:10" s="63" customFormat="1" ht="30" customHeight="1" thickBot="1" x14ac:dyDescent="0.3">
      <c r="A12" s="212" t="s">
        <v>941</v>
      </c>
      <c r="B12" s="62" t="s">
        <v>942</v>
      </c>
      <c r="C12" s="62"/>
      <c r="D12" s="62" t="s">
        <v>943</v>
      </c>
      <c r="E12" s="62" t="s">
        <v>944</v>
      </c>
      <c r="F12" s="210">
        <v>3600000</v>
      </c>
      <c r="G12" s="213" t="s">
        <v>489</v>
      </c>
      <c r="H12" s="64"/>
      <c r="I12" s="64"/>
      <c r="J12" s="64"/>
    </row>
    <row r="13" spans="1:10" s="63" customFormat="1" ht="51" customHeight="1" thickBot="1" x14ac:dyDescent="0.3">
      <c r="A13" s="212" t="s">
        <v>941</v>
      </c>
      <c r="B13" s="118"/>
      <c r="C13" s="118"/>
      <c r="D13" s="118" t="s">
        <v>945</v>
      </c>
      <c r="E13" s="211" t="s">
        <v>947</v>
      </c>
      <c r="F13" s="210">
        <v>593198.18000000005</v>
      </c>
      <c r="G13" s="213" t="s">
        <v>489</v>
      </c>
      <c r="H13" s="64"/>
      <c r="I13" s="64"/>
      <c r="J13" s="64"/>
    </row>
    <row r="14" spans="1:10" s="63" customFormat="1" ht="45.75" thickBot="1" x14ac:dyDescent="0.3">
      <c r="A14" s="212" t="s">
        <v>941</v>
      </c>
      <c r="B14" s="118"/>
      <c r="C14" s="118"/>
      <c r="D14" s="118" t="s">
        <v>946</v>
      </c>
      <c r="E14" s="211" t="s">
        <v>947</v>
      </c>
      <c r="F14" s="210">
        <v>829868.78</v>
      </c>
      <c r="G14" s="213" t="s">
        <v>489</v>
      </c>
      <c r="H14" s="64"/>
      <c r="I14" s="64"/>
      <c r="J14" s="64"/>
    </row>
    <row r="15" spans="1:10" s="63" customFormat="1" ht="30.75" thickBot="1" x14ac:dyDescent="0.3">
      <c r="A15" s="62" t="s">
        <v>941</v>
      </c>
      <c r="B15" s="118" t="s">
        <v>948</v>
      </c>
      <c r="C15" s="118"/>
      <c r="D15" s="118" t="s">
        <v>949</v>
      </c>
      <c r="E15" s="118" t="s">
        <v>944</v>
      </c>
      <c r="F15" s="210">
        <v>1000000</v>
      </c>
      <c r="G15" s="213" t="s">
        <v>487</v>
      </c>
      <c r="H15" s="64"/>
      <c r="I15" s="64"/>
      <c r="J15" s="64"/>
    </row>
    <row r="16" spans="1:10" s="63" customFormat="1" ht="15.75" thickBot="1" x14ac:dyDescent="0.3">
      <c r="A16" s="212"/>
      <c r="B16" s="123"/>
      <c r="C16" s="123"/>
      <c r="D16" s="123"/>
      <c r="E16" s="123"/>
      <c r="F16" s="210"/>
      <c r="G16" s="213"/>
      <c r="H16" s="64"/>
      <c r="I16" s="64"/>
      <c r="J16" s="64"/>
    </row>
    <row r="17" spans="1:10" s="63" customFormat="1" ht="15.75" thickBot="1" x14ac:dyDescent="0.3">
      <c r="A17" s="117"/>
      <c r="B17" s="62"/>
      <c r="C17" s="62"/>
      <c r="D17" s="62"/>
      <c r="E17" s="62"/>
      <c r="F17" s="62"/>
      <c r="G17" s="122"/>
      <c r="H17" s="64"/>
      <c r="I17" s="64"/>
      <c r="J17" s="64"/>
    </row>
    <row r="18" spans="1:10" ht="15.75" thickBot="1" x14ac:dyDescent="0.3">
      <c r="A18" s="599" t="s">
        <v>276</v>
      </c>
      <c r="B18" s="600"/>
      <c r="C18" s="600"/>
      <c r="D18" s="600"/>
      <c r="E18" s="601"/>
      <c r="F18" s="395">
        <f>SUM(F12:F17)</f>
        <v>6023066.96</v>
      </c>
      <c r="G18" s="396"/>
      <c r="H18" s="397"/>
      <c r="I18" s="396"/>
      <c r="J18" s="397"/>
    </row>
  </sheetData>
  <mergeCells count="16">
    <mergeCell ref="A1:J1"/>
    <mergeCell ref="A2:J2"/>
    <mergeCell ref="A3:J3"/>
    <mergeCell ref="A4:J4"/>
    <mergeCell ref="A18:E18"/>
    <mergeCell ref="A6:J6"/>
    <mergeCell ref="A7:J7"/>
    <mergeCell ref="A8:J8"/>
    <mergeCell ref="A10:A11"/>
    <mergeCell ref="B10:B11"/>
    <mergeCell ref="G10:H10"/>
    <mergeCell ref="I10:J10"/>
    <mergeCell ref="C10:C11"/>
    <mergeCell ref="E10:E11"/>
    <mergeCell ref="F10:F11"/>
    <mergeCell ref="D10:D11"/>
  </mergeCells>
  <pageMargins left="0.7" right="0.7" top="0.75" bottom="0.75" header="0.3" footer="0.3"/>
  <pageSetup scale="67" fitToHeight="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zoomScaleNormal="100" workbookViewId="0">
      <selection activeCell="A15" sqref="A15"/>
    </sheetView>
  </sheetViews>
  <sheetFormatPr baseColWidth="10" defaultRowHeight="15" x14ac:dyDescent="0.25"/>
  <cols>
    <col min="1" max="1" width="36.7109375" style="57" customWidth="1"/>
    <col min="2" max="2" width="35.7109375" customWidth="1"/>
    <col min="3" max="3" width="20.85546875" style="59" customWidth="1"/>
    <col min="4" max="4" width="14.5703125" customWidth="1"/>
    <col min="5" max="5" width="20.85546875" style="59" customWidth="1"/>
    <col min="6" max="6" width="14.7109375" customWidth="1"/>
    <col min="7" max="7" width="21.7109375" style="59" customWidth="1"/>
    <col min="8" max="8" width="14.85546875" customWidth="1"/>
    <col min="9" max="10" width="20.85546875" style="59" customWidth="1"/>
  </cols>
  <sheetData>
    <row r="1" spans="1:13" s="281" customFormat="1" ht="15.75" x14ac:dyDescent="0.25">
      <c r="A1" s="498" t="s">
        <v>1193</v>
      </c>
      <c r="B1" s="498"/>
      <c r="C1" s="498"/>
      <c r="D1" s="498"/>
      <c r="E1" s="498"/>
      <c r="F1" s="498"/>
      <c r="G1" s="498"/>
      <c r="H1" s="498"/>
      <c r="I1" s="498"/>
      <c r="J1" s="498"/>
    </row>
    <row r="2" spans="1:13" s="281" customFormat="1" ht="15.75" customHeight="1" x14ac:dyDescent="0.25">
      <c r="A2" s="499" t="s">
        <v>1194</v>
      </c>
      <c r="B2" s="499"/>
      <c r="C2" s="499"/>
      <c r="D2" s="499"/>
      <c r="E2" s="499"/>
      <c r="F2" s="499"/>
      <c r="G2" s="499"/>
      <c r="H2" s="499"/>
      <c r="I2" s="499"/>
      <c r="J2" s="499"/>
    </row>
    <row r="3" spans="1:13" s="281" customFormat="1" ht="15.75" customHeight="1" x14ac:dyDescent="0.25">
      <c r="A3" s="498" t="s">
        <v>1195</v>
      </c>
      <c r="B3" s="498"/>
      <c r="C3" s="498"/>
      <c r="D3" s="498"/>
      <c r="E3" s="498"/>
      <c r="F3" s="498"/>
      <c r="G3" s="498"/>
      <c r="H3" s="498"/>
      <c r="I3" s="498"/>
      <c r="J3" s="498"/>
    </row>
    <row r="4" spans="1:13" s="281" customFormat="1" ht="15.75" customHeight="1" x14ac:dyDescent="0.25">
      <c r="A4" s="499" t="s">
        <v>1196</v>
      </c>
      <c r="B4" s="499"/>
      <c r="C4" s="499"/>
      <c r="D4" s="499"/>
      <c r="E4" s="499"/>
      <c r="F4" s="499"/>
      <c r="G4" s="499"/>
      <c r="H4" s="499"/>
      <c r="I4" s="499"/>
      <c r="J4" s="499"/>
    </row>
    <row r="5" spans="1:13" s="281" customFormat="1" ht="16.5" thickBot="1" x14ac:dyDescent="0.3">
      <c r="A5" s="419"/>
      <c r="B5" s="412"/>
      <c r="C5" s="413"/>
    </row>
    <row r="6" spans="1:13" ht="18.75" x14ac:dyDescent="0.3">
      <c r="A6" s="515" t="s">
        <v>280</v>
      </c>
      <c r="B6" s="608"/>
      <c r="C6" s="608"/>
      <c r="D6" s="608"/>
      <c r="E6" s="608"/>
      <c r="F6" s="608"/>
      <c r="G6" s="608"/>
      <c r="H6" s="608"/>
      <c r="I6" s="608"/>
      <c r="J6" s="609"/>
    </row>
    <row r="7" spans="1:13" x14ac:dyDescent="0.25">
      <c r="A7" s="536" t="s">
        <v>284</v>
      </c>
      <c r="B7" s="610"/>
      <c r="C7" s="610"/>
      <c r="D7" s="610"/>
      <c r="E7" s="610"/>
      <c r="F7" s="610"/>
      <c r="G7" s="610"/>
      <c r="H7" s="610"/>
      <c r="I7" s="610"/>
      <c r="J7" s="611"/>
    </row>
    <row r="8" spans="1:13" ht="15.75" thickBot="1" x14ac:dyDescent="0.3">
      <c r="A8" s="538" t="s">
        <v>539</v>
      </c>
      <c r="B8" s="612"/>
      <c r="C8" s="612"/>
      <c r="D8" s="612"/>
      <c r="E8" s="612"/>
      <c r="F8" s="612"/>
      <c r="G8" s="612"/>
      <c r="H8" s="612"/>
      <c r="I8" s="612"/>
      <c r="J8" s="613"/>
    </row>
    <row r="9" spans="1:13" ht="15.75" thickBot="1" x14ac:dyDescent="0.3"/>
    <row r="10" spans="1:13" s="60" customFormat="1" ht="15.75" thickBot="1" x14ac:dyDescent="0.3">
      <c r="A10" s="602" t="s">
        <v>540</v>
      </c>
      <c r="B10" s="604" t="s">
        <v>541</v>
      </c>
      <c r="C10" s="605"/>
      <c r="D10" s="604" t="s">
        <v>542</v>
      </c>
      <c r="E10" s="605"/>
      <c r="F10" s="604" t="s">
        <v>543</v>
      </c>
      <c r="G10" s="605"/>
      <c r="H10" s="604" t="s">
        <v>544</v>
      </c>
      <c r="I10" s="614"/>
      <c r="J10" s="615" t="s">
        <v>545</v>
      </c>
    </row>
    <row r="11" spans="1:13" s="60" customFormat="1" ht="30.75" thickBot="1" x14ac:dyDescent="0.3">
      <c r="A11" s="603"/>
      <c r="B11" s="274" t="s">
        <v>546</v>
      </c>
      <c r="C11" s="275" t="s">
        <v>547</v>
      </c>
      <c r="D11" s="276" t="s">
        <v>546</v>
      </c>
      <c r="E11" s="277" t="s">
        <v>547</v>
      </c>
      <c r="F11" s="276" t="s">
        <v>546</v>
      </c>
      <c r="G11" s="277" t="s">
        <v>547</v>
      </c>
      <c r="H11" s="276" t="s">
        <v>546</v>
      </c>
      <c r="I11" s="278" t="s">
        <v>547</v>
      </c>
      <c r="J11" s="616"/>
    </row>
    <row r="12" spans="1:13" s="253" customFormat="1" ht="22.5" x14ac:dyDescent="0.2">
      <c r="A12" s="250" t="s">
        <v>986</v>
      </c>
      <c r="B12" s="251" t="s">
        <v>987</v>
      </c>
      <c r="C12" s="252">
        <v>5000000</v>
      </c>
      <c r="D12" s="264"/>
      <c r="E12" s="264"/>
      <c r="F12" s="265"/>
      <c r="G12" s="265"/>
      <c r="H12" s="263" t="s">
        <v>485</v>
      </c>
      <c r="I12" s="263">
        <v>1250000</v>
      </c>
      <c r="J12" s="273">
        <f>C12+E12+G12+I12</f>
        <v>6250000</v>
      </c>
      <c r="M12" s="254"/>
    </row>
    <row r="13" spans="1:13" s="254" customFormat="1" ht="11.25" x14ac:dyDescent="0.2">
      <c r="A13" s="255" t="s">
        <v>988</v>
      </c>
      <c r="B13" s="256" t="s">
        <v>989</v>
      </c>
      <c r="C13" s="257">
        <v>999000</v>
      </c>
      <c r="D13" s="257"/>
      <c r="E13" s="256"/>
      <c r="F13" s="258"/>
      <c r="G13" s="257"/>
      <c r="H13" s="257"/>
      <c r="I13" s="269"/>
      <c r="J13" s="266">
        <f>C13+D13+E13+F13+H13</f>
        <v>999000</v>
      </c>
      <c r="K13" s="253"/>
    </row>
    <row r="14" spans="1:13" s="262" customFormat="1" x14ac:dyDescent="0.25">
      <c r="A14" s="259" t="s">
        <v>990</v>
      </c>
      <c r="B14" s="260" t="s">
        <v>991</v>
      </c>
      <c r="C14" s="261">
        <v>5500000</v>
      </c>
      <c r="D14" s="270"/>
      <c r="E14" s="263"/>
      <c r="F14" s="271"/>
      <c r="G14" s="270"/>
      <c r="H14" s="270"/>
      <c r="I14" s="272"/>
      <c r="J14" s="267">
        <f>C14+D14+E14+F14+H14</f>
        <v>5500000</v>
      </c>
      <c r="M14" s="63"/>
    </row>
    <row r="15" spans="1:13" s="254" customFormat="1" ht="33.75" x14ac:dyDescent="0.2">
      <c r="A15" s="255" t="s">
        <v>992</v>
      </c>
      <c r="B15" s="256" t="s">
        <v>993</v>
      </c>
      <c r="C15" s="257">
        <v>9090496.8100000005</v>
      </c>
      <c r="D15" s="257"/>
      <c r="E15" s="257"/>
      <c r="F15" s="257"/>
      <c r="G15" s="257"/>
      <c r="H15" s="257"/>
      <c r="I15" s="269"/>
      <c r="J15" s="268">
        <f>C15+D15+E15+F15+H15</f>
        <v>9090496.8100000005</v>
      </c>
      <c r="K15" s="253"/>
    </row>
    <row r="16" spans="1:13" s="262" customFormat="1" ht="22.5" x14ac:dyDescent="0.25">
      <c r="A16" s="259" t="s">
        <v>994</v>
      </c>
      <c r="B16" s="256" t="s">
        <v>995</v>
      </c>
      <c r="C16" s="263">
        <v>1659832.63</v>
      </c>
      <c r="D16" s="264"/>
      <c r="E16" s="263"/>
      <c r="F16" s="263"/>
      <c r="G16" s="264"/>
      <c r="H16" s="264"/>
      <c r="I16" s="272"/>
      <c r="J16" s="268">
        <f>C16+D16+E16+F16+H16</f>
        <v>1659832.63</v>
      </c>
      <c r="M16" s="63"/>
    </row>
    <row r="17" spans="1:11" s="254" customFormat="1" ht="11.25" x14ac:dyDescent="0.2">
      <c r="A17" s="255" t="s">
        <v>996</v>
      </c>
      <c r="B17" s="256" t="s">
        <v>995</v>
      </c>
      <c r="C17" s="258">
        <v>7066064</v>
      </c>
      <c r="D17" s="257"/>
      <c r="E17" s="257">
        <v>3546123</v>
      </c>
      <c r="F17" s="269"/>
      <c r="G17" s="258">
        <v>3522716</v>
      </c>
      <c r="H17" s="257"/>
      <c r="I17" s="269"/>
      <c r="J17" s="268">
        <f>C17+D17+E17+G17+H17</f>
        <v>14134903</v>
      </c>
      <c r="K17" s="253"/>
    </row>
    <row r="18" spans="1:11" s="254" customFormat="1" ht="11.25" x14ac:dyDescent="0.2">
      <c r="A18" s="255" t="s">
        <v>997</v>
      </c>
      <c r="B18" s="256" t="s">
        <v>995</v>
      </c>
      <c r="C18" s="258">
        <v>1731194</v>
      </c>
      <c r="D18" s="257"/>
      <c r="E18" s="257"/>
      <c r="F18" s="269"/>
      <c r="G18" s="258">
        <v>1722134.06</v>
      </c>
      <c r="H18" s="257"/>
      <c r="I18" s="269"/>
      <c r="J18" s="268"/>
      <c r="K18" s="253"/>
    </row>
    <row r="19" spans="1:11" s="254" customFormat="1" ht="11.25" x14ac:dyDescent="0.2">
      <c r="A19" s="255" t="s">
        <v>998</v>
      </c>
      <c r="B19" s="256" t="s">
        <v>999</v>
      </c>
      <c r="C19" s="257">
        <v>1636000</v>
      </c>
      <c r="D19" s="257"/>
      <c r="E19" s="257"/>
      <c r="F19" s="257"/>
      <c r="G19" s="257"/>
      <c r="H19" s="257"/>
      <c r="I19" s="269"/>
      <c r="J19" s="268">
        <f>C19+D19+E19+F19+H19</f>
        <v>1636000</v>
      </c>
    </row>
    <row r="20" spans="1:11" s="254" customFormat="1" ht="11.25" x14ac:dyDescent="0.2">
      <c r="A20" s="255" t="s">
        <v>1000</v>
      </c>
      <c r="B20" s="256" t="s">
        <v>1001</v>
      </c>
      <c r="C20" s="257">
        <v>1319000</v>
      </c>
      <c r="D20" s="257"/>
      <c r="E20" s="257">
        <v>650121.82999999996</v>
      </c>
      <c r="F20" s="257"/>
      <c r="G20" s="257"/>
      <c r="H20" s="257"/>
      <c r="I20" s="269"/>
      <c r="J20" s="268">
        <f>C20+D20+E20+F20+H20</f>
        <v>1969121.83</v>
      </c>
    </row>
    <row r="21" spans="1:11" s="254" customFormat="1" ht="22.5" x14ac:dyDescent="0.2">
      <c r="A21" s="255" t="s">
        <v>1002</v>
      </c>
      <c r="B21" s="256" t="s">
        <v>989</v>
      </c>
      <c r="C21" s="257">
        <v>31137434.720000003</v>
      </c>
      <c r="D21" s="257"/>
      <c r="E21" s="257"/>
      <c r="F21" s="257"/>
      <c r="G21" s="257"/>
      <c r="H21" s="257"/>
      <c r="I21" s="269"/>
      <c r="J21" s="268">
        <f>C21+D21+E21+F21+H21</f>
        <v>31137434.720000003</v>
      </c>
    </row>
    <row r="22" spans="1:11" s="254" customFormat="1" ht="12" thickBot="1" x14ac:dyDescent="0.25">
      <c r="A22" s="255" t="s">
        <v>1003</v>
      </c>
      <c r="B22" s="256" t="s">
        <v>989</v>
      </c>
      <c r="C22" s="257">
        <v>3961950.96</v>
      </c>
      <c r="D22" s="257"/>
      <c r="E22" s="257"/>
      <c r="F22" s="257"/>
      <c r="G22" s="257"/>
      <c r="H22" s="257"/>
      <c r="I22" s="269"/>
      <c r="J22" s="268">
        <f>C22+D22+E22+F22+H22</f>
        <v>3961950.96</v>
      </c>
    </row>
    <row r="23" spans="1:11" s="205" customFormat="1" ht="27.75" customHeight="1" thickBot="1" x14ac:dyDescent="0.3">
      <c r="A23" s="606" t="s">
        <v>276</v>
      </c>
      <c r="B23" s="607"/>
      <c r="C23" s="279">
        <f>SUM(C12:C22)</f>
        <v>69100973.11999999</v>
      </c>
      <c r="D23" s="280">
        <f t="shared" ref="D23:G23" si="0">SUM(D12:D22)</f>
        <v>0</v>
      </c>
      <c r="E23" s="280">
        <f t="shared" si="0"/>
        <v>4196244.83</v>
      </c>
      <c r="F23" s="280">
        <f>SUM(F12:F22)</f>
        <v>0</v>
      </c>
      <c r="G23" s="280">
        <f t="shared" si="0"/>
        <v>5244850.0600000005</v>
      </c>
      <c r="H23" s="280">
        <f>SUM(H12:H22)</f>
        <v>0</v>
      </c>
      <c r="I23" s="280">
        <f>SUM(I12:I22)</f>
        <v>1250000</v>
      </c>
      <c r="J23" s="279">
        <f>SUM(J12:J22)</f>
        <v>76338739.949999988</v>
      </c>
    </row>
  </sheetData>
  <mergeCells count="14">
    <mergeCell ref="A1:J1"/>
    <mergeCell ref="A2:J2"/>
    <mergeCell ref="A3:J3"/>
    <mergeCell ref="A4:J4"/>
    <mergeCell ref="A23:B23"/>
    <mergeCell ref="A6:J6"/>
    <mergeCell ref="A7:J7"/>
    <mergeCell ref="A8:J8"/>
    <mergeCell ref="A10:A11"/>
    <mergeCell ref="B10:C10"/>
    <mergeCell ref="D10:E10"/>
    <mergeCell ref="F10:G10"/>
    <mergeCell ref="H10:I10"/>
    <mergeCell ref="J10:J11"/>
  </mergeCells>
  <pageMargins left="0.7" right="0.7" top="0.75" bottom="0.75" header="0.3" footer="0.3"/>
  <pageSetup scale="55" fitToHeight="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V29"/>
  <sheetViews>
    <sheetView topLeftCell="A19" workbookViewId="0">
      <selection activeCell="B12" sqref="B12"/>
    </sheetView>
  </sheetViews>
  <sheetFormatPr baseColWidth="10" defaultRowHeight="15" x14ac:dyDescent="0.25"/>
  <cols>
    <col min="1" max="1" width="35.140625" style="66" customWidth="1"/>
    <col min="2" max="2" width="42.28515625" style="65" customWidth="1"/>
    <col min="3" max="3" width="25" style="36" customWidth="1"/>
    <col min="4" max="4" width="18.7109375" style="37" customWidth="1"/>
    <col min="5" max="5" width="22" style="36" customWidth="1"/>
    <col min="6" max="152" width="11.42578125" style="69"/>
    <col min="153" max="16384" width="11.42578125" style="206"/>
  </cols>
  <sheetData>
    <row r="1" spans="1:152" s="281" customFormat="1" ht="15.75" x14ac:dyDescent="0.25">
      <c r="A1" s="498" t="s">
        <v>1193</v>
      </c>
      <c r="B1" s="498"/>
      <c r="C1" s="498"/>
      <c r="D1" s="498"/>
      <c r="E1" s="498"/>
      <c r="F1" s="413"/>
      <c r="G1" s="413"/>
      <c r="H1" s="413"/>
      <c r="I1" s="413"/>
      <c r="J1" s="413"/>
    </row>
    <row r="2" spans="1:152" s="281" customFormat="1" ht="15.75" customHeight="1" x14ac:dyDescent="0.25">
      <c r="A2" s="499" t="s">
        <v>1194</v>
      </c>
      <c r="B2" s="499"/>
      <c r="C2" s="499"/>
      <c r="D2" s="499"/>
      <c r="E2" s="499"/>
      <c r="F2" s="414"/>
      <c r="G2" s="414"/>
      <c r="H2" s="414"/>
      <c r="I2" s="414"/>
      <c r="J2" s="414"/>
    </row>
    <row r="3" spans="1:152" s="281" customFormat="1" ht="15.75" customHeight="1" x14ac:dyDescent="0.25">
      <c r="A3" s="498" t="s">
        <v>1195</v>
      </c>
      <c r="B3" s="498"/>
      <c r="C3" s="498"/>
      <c r="D3" s="498"/>
      <c r="E3" s="498"/>
      <c r="F3" s="413"/>
      <c r="G3" s="413"/>
      <c r="H3" s="413"/>
      <c r="I3" s="413"/>
      <c r="J3" s="413"/>
    </row>
    <row r="4" spans="1:152" s="281" customFormat="1" ht="15.75" customHeight="1" x14ac:dyDescent="0.25">
      <c r="A4" s="499" t="s">
        <v>1196</v>
      </c>
      <c r="B4" s="499"/>
      <c r="C4" s="499"/>
      <c r="D4" s="499"/>
      <c r="E4" s="499"/>
      <c r="F4" s="414"/>
      <c r="G4" s="414"/>
      <c r="H4" s="414"/>
      <c r="I4" s="414"/>
      <c r="J4" s="414"/>
    </row>
    <row r="5" spans="1:152" s="281" customFormat="1" ht="16.5" thickBot="1" x14ac:dyDescent="0.3">
      <c r="A5" s="419"/>
      <c r="B5" s="437"/>
      <c r="C5" s="413"/>
    </row>
    <row r="6" spans="1:152" ht="18.75" x14ac:dyDescent="0.3">
      <c r="A6" s="515" t="s">
        <v>280</v>
      </c>
      <c r="B6" s="519"/>
      <c r="C6" s="519"/>
      <c r="D6" s="519"/>
      <c r="E6" s="516"/>
    </row>
    <row r="7" spans="1:152" x14ac:dyDescent="0.25">
      <c r="A7" s="536" t="s">
        <v>284</v>
      </c>
      <c r="B7" s="542"/>
      <c r="C7" s="542"/>
      <c r="D7" s="542"/>
      <c r="E7" s="537"/>
    </row>
    <row r="8" spans="1:152" ht="15.75" thickBot="1" x14ac:dyDescent="0.3">
      <c r="A8" s="538" t="s">
        <v>548</v>
      </c>
      <c r="B8" s="543"/>
      <c r="C8" s="543"/>
      <c r="D8" s="543"/>
      <c r="E8" s="539"/>
    </row>
    <row r="9" spans="1:152" ht="15.75" thickBot="1" x14ac:dyDescent="0.3"/>
    <row r="10" spans="1:152" s="124" customFormat="1" ht="26.25" thickBot="1" x14ac:dyDescent="0.3">
      <c r="A10" s="398" t="s">
        <v>492</v>
      </c>
      <c r="B10" s="399" t="s">
        <v>279</v>
      </c>
      <c r="C10" s="399" t="s">
        <v>549</v>
      </c>
      <c r="D10" s="400" t="s">
        <v>550</v>
      </c>
      <c r="E10" s="400" t="s">
        <v>276</v>
      </c>
      <c r="F10" s="422"/>
      <c r="G10" s="422"/>
      <c r="H10" s="422"/>
      <c r="I10" s="422"/>
      <c r="J10" s="422"/>
      <c r="K10" s="422"/>
      <c r="L10" s="422"/>
      <c r="M10" s="422"/>
      <c r="N10" s="422"/>
      <c r="O10" s="422"/>
      <c r="P10" s="422"/>
      <c r="Q10" s="422"/>
      <c r="R10" s="422"/>
      <c r="S10" s="422"/>
      <c r="T10" s="422"/>
      <c r="U10" s="422"/>
      <c r="V10" s="422"/>
      <c r="W10" s="422"/>
      <c r="X10" s="422"/>
      <c r="Y10" s="422"/>
      <c r="Z10" s="422"/>
      <c r="AA10" s="422"/>
      <c r="AB10" s="422"/>
      <c r="AC10" s="422"/>
      <c r="AD10" s="422"/>
      <c r="AE10" s="422"/>
      <c r="AF10" s="422"/>
      <c r="AG10" s="422"/>
      <c r="AH10" s="422"/>
      <c r="AI10" s="422"/>
      <c r="AJ10" s="422"/>
      <c r="AK10" s="422"/>
      <c r="AL10" s="422"/>
      <c r="AM10" s="422"/>
      <c r="AN10" s="422"/>
      <c r="AO10" s="422"/>
      <c r="AP10" s="422"/>
      <c r="AQ10" s="422"/>
      <c r="AR10" s="422"/>
      <c r="AS10" s="422"/>
      <c r="AT10" s="422"/>
      <c r="AU10" s="422"/>
      <c r="AV10" s="422"/>
      <c r="AW10" s="422"/>
      <c r="AX10" s="422"/>
      <c r="AY10" s="422"/>
      <c r="AZ10" s="422"/>
      <c r="BA10" s="422"/>
      <c r="BB10" s="422"/>
      <c r="BC10" s="422"/>
      <c r="BD10" s="422"/>
      <c r="BE10" s="422"/>
      <c r="BF10" s="422"/>
      <c r="BG10" s="422"/>
      <c r="BH10" s="422"/>
      <c r="BI10" s="422"/>
      <c r="BJ10" s="422"/>
      <c r="BK10" s="422"/>
      <c r="BL10" s="422"/>
      <c r="BM10" s="422"/>
      <c r="BN10" s="422"/>
      <c r="BO10" s="422"/>
      <c r="BP10" s="422"/>
      <c r="BQ10" s="422"/>
      <c r="BR10" s="422"/>
      <c r="BS10" s="422"/>
      <c r="BT10" s="422"/>
      <c r="BU10" s="422"/>
      <c r="BV10" s="422"/>
      <c r="BW10" s="422"/>
      <c r="BX10" s="422"/>
      <c r="BY10" s="422"/>
      <c r="BZ10" s="422"/>
      <c r="CA10" s="422"/>
      <c r="CB10" s="422"/>
      <c r="CC10" s="422"/>
      <c r="CD10" s="422"/>
      <c r="CE10" s="422"/>
      <c r="CF10" s="422"/>
      <c r="CG10" s="422"/>
      <c r="CH10" s="422"/>
      <c r="CI10" s="422"/>
      <c r="CJ10" s="422"/>
      <c r="CK10" s="422"/>
      <c r="CL10" s="422"/>
      <c r="CM10" s="422"/>
      <c r="CN10" s="422"/>
      <c r="CO10" s="422"/>
      <c r="CP10" s="422"/>
      <c r="CQ10" s="422"/>
      <c r="CR10" s="422"/>
      <c r="CS10" s="422"/>
      <c r="CT10" s="422"/>
      <c r="CU10" s="422"/>
      <c r="CV10" s="422"/>
      <c r="CW10" s="422"/>
      <c r="CX10" s="422"/>
      <c r="CY10" s="422"/>
      <c r="CZ10" s="422"/>
      <c r="DA10" s="422"/>
      <c r="DB10" s="422"/>
      <c r="DC10" s="422"/>
      <c r="DD10" s="422"/>
      <c r="DE10" s="422"/>
      <c r="DF10" s="422"/>
      <c r="DG10" s="422"/>
      <c r="DH10" s="422"/>
      <c r="DI10" s="422"/>
      <c r="DJ10" s="422"/>
      <c r="DK10" s="422"/>
      <c r="DL10" s="422"/>
      <c r="DM10" s="422"/>
      <c r="DN10" s="422"/>
      <c r="DO10" s="422"/>
      <c r="DP10" s="422"/>
      <c r="DQ10" s="422"/>
      <c r="DR10" s="422"/>
      <c r="DS10" s="422"/>
      <c r="DT10" s="422"/>
      <c r="DU10" s="422"/>
      <c r="DV10" s="422"/>
      <c r="DW10" s="422"/>
      <c r="DX10" s="422"/>
      <c r="DY10" s="422"/>
      <c r="DZ10" s="422"/>
      <c r="EA10" s="422"/>
      <c r="EB10" s="422"/>
      <c r="EC10" s="422"/>
      <c r="ED10" s="422"/>
      <c r="EE10" s="422"/>
      <c r="EF10" s="422"/>
      <c r="EG10" s="422"/>
      <c r="EH10" s="422"/>
      <c r="EI10" s="422"/>
      <c r="EJ10" s="422"/>
      <c r="EK10" s="422"/>
      <c r="EL10" s="422"/>
      <c r="EM10" s="422"/>
      <c r="EN10" s="422"/>
      <c r="EO10" s="422"/>
      <c r="EP10" s="422"/>
      <c r="EQ10" s="422"/>
      <c r="ER10" s="422"/>
      <c r="ES10" s="422"/>
      <c r="ET10" s="422"/>
      <c r="EU10" s="422"/>
      <c r="EV10" s="422"/>
    </row>
    <row r="11" spans="1:152" s="127" customFormat="1" ht="26.25" thickBot="1" x14ac:dyDescent="0.25">
      <c r="A11" s="125" t="s">
        <v>449</v>
      </c>
      <c r="B11" s="125" t="s">
        <v>728</v>
      </c>
      <c r="C11" s="126" t="s">
        <v>1191</v>
      </c>
      <c r="D11" s="126" t="s">
        <v>485</v>
      </c>
      <c r="E11" s="126">
        <v>163560</v>
      </c>
      <c r="F11" s="423"/>
      <c r="G11" s="423"/>
      <c r="H11" s="423"/>
      <c r="I11" s="423"/>
      <c r="J11" s="423"/>
      <c r="K11" s="423"/>
      <c r="L11" s="423"/>
      <c r="M11" s="423"/>
      <c r="N11" s="423"/>
      <c r="O11" s="423"/>
      <c r="P11" s="423"/>
      <c r="Q11" s="423"/>
      <c r="R11" s="423"/>
      <c r="S11" s="423"/>
      <c r="T11" s="423"/>
      <c r="U11" s="423"/>
      <c r="V11" s="423"/>
      <c r="W11" s="423"/>
      <c r="X11" s="423"/>
      <c r="Y11" s="423"/>
      <c r="Z11" s="423"/>
      <c r="AA11" s="423"/>
      <c r="AB11" s="423"/>
      <c r="AC11" s="423"/>
      <c r="AD11" s="423"/>
      <c r="AE11" s="423"/>
      <c r="AF11" s="423"/>
      <c r="AG11" s="423"/>
      <c r="AH11" s="423"/>
      <c r="AI11" s="423"/>
      <c r="AJ11" s="423"/>
      <c r="AK11" s="423"/>
      <c r="AL11" s="423"/>
      <c r="AM11" s="423"/>
      <c r="AN11" s="423"/>
      <c r="AO11" s="423"/>
      <c r="AP11" s="423"/>
      <c r="AQ11" s="423"/>
      <c r="AR11" s="423"/>
      <c r="AS11" s="423"/>
      <c r="AT11" s="423"/>
      <c r="AU11" s="423"/>
      <c r="AV11" s="423"/>
      <c r="AW11" s="423"/>
      <c r="AX11" s="423"/>
      <c r="AY11" s="423"/>
      <c r="AZ11" s="423"/>
      <c r="BA11" s="423"/>
      <c r="BB11" s="423"/>
      <c r="BC11" s="423"/>
      <c r="BD11" s="423"/>
      <c r="BE11" s="423"/>
      <c r="BF11" s="423"/>
      <c r="BG11" s="423"/>
      <c r="BH11" s="423"/>
      <c r="BI11" s="423"/>
      <c r="BJ11" s="423"/>
      <c r="BK11" s="423"/>
      <c r="BL11" s="423"/>
      <c r="BM11" s="423"/>
      <c r="BN11" s="423"/>
      <c r="BO11" s="423"/>
      <c r="BP11" s="423"/>
      <c r="BQ11" s="423"/>
      <c r="BR11" s="423"/>
      <c r="BS11" s="423"/>
      <c r="BT11" s="423"/>
      <c r="BU11" s="423"/>
      <c r="BV11" s="423"/>
      <c r="BW11" s="423"/>
      <c r="BX11" s="423"/>
      <c r="BY11" s="423"/>
      <c r="BZ11" s="423"/>
      <c r="CA11" s="423"/>
      <c r="CB11" s="423"/>
      <c r="CC11" s="423"/>
      <c r="CD11" s="423"/>
      <c r="CE11" s="423"/>
      <c r="CF11" s="423"/>
      <c r="CG11" s="423"/>
      <c r="CH11" s="423"/>
      <c r="CI11" s="423"/>
      <c r="CJ11" s="423"/>
      <c r="CK11" s="423"/>
      <c r="CL11" s="423"/>
      <c r="CM11" s="423"/>
      <c r="CN11" s="423"/>
      <c r="CO11" s="423"/>
      <c r="CP11" s="423"/>
      <c r="CQ11" s="423"/>
      <c r="CR11" s="423"/>
      <c r="CS11" s="423"/>
      <c r="CT11" s="423"/>
      <c r="CU11" s="423"/>
      <c r="CV11" s="423"/>
      <c r="CW11" s="423"/>
      <c r="CX11" s="423"/>
      <c r="CY11" s="423"/>
      <c r="CZ11" s="423"/>
      <c r="DA11" s="423"/>
      <c r="DB11" s="423"/>
      <c r="DC11" s="423"/>
      <c r="DD11" s="423"/>
      <c r="DE11" s="423"/>
      <c r="DF11" s="423"/>
      <c r="DG11" s="423"/>
      <c r="DH11" s="423"/>
      <c r="DI11" s="423"/>
      <c r="DJ11" s="423"/>
      <c r="DK11" s="423"/>
      <c r="DL11" s="423"/>
      <c r="DM11" s="423"/>
      <c r="DN11" s="423"/>
      <c r="DO11" s="423"/>
      <c r="DP11" s="423"/>
      <c r="DQ11" s="423"/>
      <c r="DR11" s="423"/>
      <c r="DS11" s="423"/>
      <c r="DT11" s="423"/>
      <c r="DU11" s="423"/>
      <c r="DV11" s="423"/>
      <c r="DW11" s="423"/>
      <c r="DX11" s="423"/>
      <c r="DY11" s="423"/>
      <c r="DZ11" s="423"/>
      <c r="EA11" s="423"/>
      <c r="EB11" s="423"/>
      <c r="EC11" s="423"/>
      <c r="ED11" s="423"/>
      <c r="EE11" s="423"/>
      <c r="EF11" s="423"/>
      <c r="EG11" s="423"/>
      <c r="EH11" s="423"/>
      <c r="EI11" s="423"/>
      <c r="EJ11" s="423"/>
      <c r="EK11" s="423"/>
      <c r="EL11" s="423"/>
      <c r="EM11" s="423"/>
      <c r="EN11" s="423"/>
      <c r="EO11" s="423"/>
      <c r="EP11" s="423"/>
      <c r="EQ11" s="423"/>
      <c r="ER11" s="423"/>
      <c r="ES11" s="423"/>
      <c r="ET11" s="423"/>
      <c r="EU11" s="423"/>
      <c r="EV11" s="423"/>
    </row>
    <row r="12" spans="1:152" s="127" customFormat="1" ht="39" thickBot="1" x14ac:dyDescent="0.25">
      <c r="A12" s="125" t="s">
        <v>730</v>
      </c>
      <c r="B12" s="125" t="s">
        <v>729</v>
      </c>
      <c r="C12" s="128" t="s">
        <v>1190</v>
      </c>
      <c r="D12" s="126" t="s">
        <v>485</v>
      </c>
      <c r="E12" s="126">
        <v>4846672.62</v>
      </c>
      <c r="F12" s="423"/>
      <c r="G12" s="423"/>
      <c r="H12" s="423"/>
      <c r="I12" s="423"/>
      <c r="J12" s="423"/>
      <c r="K12" s="423"/>
      <c r="L12" s="423"/>
      <c r="M12" s="423"/>
      <c r="N12" s="423"/>
      <c r="O12" s="423"/>
      <c r="P12" s="423"/>
      <c r="Q12" s="423"/>
      <c r="R12" s="423"/>
      <c r="S12" s="423"/>
      <c r="T12" s="423"/>
      <c r="U12" s="423"/>
      <c r="V12" s="423"/>
      <c r="W12" s="423"/>
      <c r="X12" s="423"/>
      <c r="Y12" s="423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3"/>
      <c r="AL12" s="423"/>
      <c r="AM12" s="423"/>
      <c r="AN12" s="423"/>
      <c r="AO12" s="423"/>
      <c r="AP12" s="423"/>
      <c r="AQ12" s="423"/>
      <c r="AR12" s="423"/>
      <c r="AS12" s="423"/>
      <c r="AT12" s="423"/>
      <c r="AU12" s="423"/>
      <c r="AV12" s="423"/>
      <c r="AW12" s="423"/>
      <c r="AX12" s="423"/>
      <c r="AY12" s="423"/>
      <c r="AZ12" s="423"/>
      <c r="BA12" s="423"/>
      <c r="BB12" s="423"/>
      <c r="BC12" s="423"/>
      <c r="BD12" s="423"/>
      <c r="BE12" s="423"/>
      <c r="BF12" s="423"/>
      <c r="BG12" s="423"/>
      <c r="BH12" s="423"/>
      <c r="BI12" s="423"/>
      <c r="BJ12" s="423"/>
      <c r="BK12" s="423"/>
      <c r="BL12" s="423"/>
      <c r="BM12" s="423"/>
      <c r="BN12" s="423"/>
      <c r="BO12" s="423"/>
      <c r="BP12" s="423"/>
      <c r="BQ12" s="423"/>
      <c r="BR12" s="423"/>
      <c r="BS12" s="423"/>
      <c r="BT12" s="423"/>
      <c r="BU12" s="423"/>
      <c r="BV12" s="423"/>
      <c r="BW12" s="423"/>
      <c r="BX12" s="423"/>
      <c r="BY12" s="423"/>
      <c r="BZ12" s="423"/>
      <c r="CA12" s="423"/>
      <c r="CB12" s="423"/>
      <c r="CC12" s="423"/>
      <c r="CD12" s="423"/>
      <c r="CE12" s="423"/>
      <c r="CF12" s="423"/>
      <c r="CG12" s="423"/>
      <c r="CH12" s="423"/>
      <c r="CI12" s="423"/>
      <c r="CJ12" s="423"/>
      <c r="CK12" s="423"/>
      <c r="CL12" s="423"/>
      <c r="CM12" s="423"/>
      <c r="CN12" s="423"/>
      <c r="CO12" s="423"/>
      <c r="CP12" s="423"/>
      <c r="CQ12" s="423"/>
      <c r="CR12" s="423"/>
      <c r="CS12" s="423"/>
      <c r="CT12" s="423"/>
      <c r="CU12" s="423"/>
      <c r="CV12" s="423"/>
      <c r="CW12" s="423"/>
      <c r="CX12" s="423"/>
      <c r="CY12" s="423"/>
      <c r="CZ12" s="423"/>
      <c r="DA12" s="423"/>
      <c r="DB12" s="423"/>
      <c r="DC12" s="423"/>
      <c r="DD12" s="423"/>
      <c r="DE12" s="423"/>
      <c r="DF12" s="423"/>
      <c r="DG12" s="423"/>
      <c r="DH12" s="423"/>
      <c r="DI12" s="423"/>
      <c r="DJ12" s="423"/>
      <c r="DK12" s="423"/>
      <c r="DL12" s="423"/>
      <c r="DM12" s="423"/>
      <c r="DN12" s="423"/>
      <c r="DO12" s="423"/>
      <c r="DP12" s="423"/>
      <c r="DQ12" s="423"/>
      <c r="DR12" s="423"/>
      <c r="DS12" s="423"/>
      <c r="DT12" s="423"/>
      <c r="DU12" s="423"/>
      <c r="DV12" s="423"/>
      <c r="DW12" s="423"/>
      <c r="DX12" s="423"/>
      <c r="DY12" s="423"/>
      <c r="DZ12" s="423"/>
      <c r="EA12" s="423"/>
      <c r="EB12" s="423"/>
      <c r="EC12" s="423"/>
      <c r="ED12" s="423"/>
      <c r="EE12" s="423"/>
      <c r="EF12" s="423"/>
      <c r="EG12" s="423"/>
      <c r="EH12" s="423"/>
      <c r="EI12" s="423"/>
      <c r="EJ12" s="423"/>
      <c r="EK12" s="423"/>
      <c r="EL12" s="423"/>
      <c r="EM12" s="423"/>
      <c r="EN12" s="423"/>
      <c r="EO12" s="423"/>
      <c r="EP12" s="423"/>
      <c r="EQ12" s="423"/>
      <c r="ER12" s="423"/>
      <c r="ES12" s="423"/>
      <c r="ET12" s="423"/>
      <c r="EU12" s="423"/>
      <c r="EV12" s="423"/>
    </row>
    <row r="13" spans="1:152" s="127" customFormat="1" ht="26.25" thickBot="1" x14ac:dyDescent="0.25">
      <c r="A13" s="125" t="s">
        <v>733</v>
      </c>
      <c r="B13" s="125" t="s">
        <v>731</v>
      </c>
      <c r="C13" s="126" t="s">
        <v>1192</v>
      </c>
      <c r="D13" s="126" t="s">
        <v>485</v>
      </c>
      <c r="E13" s="126">
        <v>334462</v>
      </c>
      <c r="F13" s="423"/>
      <c r="G13" s="423"/>
      <c r="H13" s="423"/>
      <c r="I13" s="423"/>
      <c r="J13" s="423"/>
      <c r="K13" s="423"/>
      <c r="L13" s="423"/>
      <c r="M13" s="423"/>
      <c r="N13" s="423"/>
      <c r="O13" s="423"/>
      <c r="P13" s="423"/>
      <c r="Q13" s="423"/>
      <c r="R13" s="423"/>
      <c r="S13" s="423"/>
      <c r="T13" s="423"/>
      <c r="U13" s="423"/>
      <c r="V13" s="423"/>
      <c r="W13" s="423"/>
      <c r="X13" s="423"/>
      <c r="Y13" s="423"/>
      <c r="Z13" s="423"/>
      <c r="AA13" s="423"/>
      <c r="AB13" s="423"/>
      <c r="AC13" s="423"/>
      <c r="AD13" s="423"/>
      <c r="AE13" s="423"/>
      <c r="AF13" s="423"/>
      <c r="AG13" s="423"/>
      <c r="AH13" s="423"/>
      <c r="AI13" s="423"/>
      <c r="AJ13" s="423"/>
      <c r="AK13" s="423"/>
      <c r="AL13" s="423"/>
      <c r="AM13" s="423"/>
      <c r="AN13" s="423"/>
      <c r="AO13" s="423"/>
      <c r="AP13" s="423"/>
      <c r="AQ13" s="423"/>
      <c r="AR13" s="423"/>
      <c r="AS13" s="423"/>
      <c r="AT13" s="423"/>
      <c r="AU13" s="423"/>
      <c r="AV13" s="423"/>
      <c r="AW13" s="423"/>
      <c r="AX13" s="423"/>
      <c r="AY13" s="423"/>
      <c r="AZ13" s="423"/>
      <c r="BA13" s="423"/>
      <c r="BB13" s="423"/>
      <c r="BC13" s="423"/>
      <c r="BD13" s="423"/>
      <c r="BE13" s="423"/>
      <c r="BF13" s="423"/>
      <c r="BG13" s="423"/>
      <c r="BH13" s="423"/>
      <c r="BI13" s="423"/>
      <c r="BJ13" s="423"/>
      <c r="BK13" s="423"/>
      <c r="BL13" s="423"/>
      <c r="BM13" s="423"/>
      <c r="BN13" s="423"/>
      <c r="BO13" s="423"/>
      <c r="BP13" s="423"/>
      <c r="BQ13" s="423"/>
      <c r="BR13" s="423"/>
      <c r="BS13" s="423"/>
      <c r="BT13" s="423"/>
      <c r="BU13" s="423"/>
      <c r="BV13" s="423"/>
      <c r="BW13" s="423"/>
      <c r="BX13" s="423"/>
      <c r="BY13" s="423"/>
      <c r="BZ13" s="423"/>
      <c r="CA13" s="423"/>
      <c r="CB13" s="423"/>
      <c r="CC13" s="423"/>
      <c r="CD13" s="423"/>
      <c r="CE13" s="423"/>
      <c r="CF13" s="423"/>
      <c r="CG13" s="423"/>
      <c r="CH13" s="423"/>
      <c r="CI13" s="423"/>
      <c r="CJ13" s="423"/>
      <c r="CK13" s="423"/>
      <c r="CL13" s="423"/>
      <c r="CM13" s="423"/>
      <c r="CN13" s="423"/>
      <c r="CO13" s="423"/>
      <c r="CP13" s="423"/>
      <c r="CQ13" s="423"/>
      <c r="CR13" s="423"/>
      <c r="CS13" s="423"/>
      <c r="CT13" s="423"/>
      <c r="CU13" s="423"/>
      <c r="CV13" s="423"/>
      <c r="CW13" s="423"/>
      <c r="CX13" s="423"/>
      <c r="CY13" s="423"/>
      <c r="CZ13" s="423"/>
      <c r="DA13" s="423"/>
      <c r="DB13" s="423"/>
      <c r="DC13" s="423"/>
      <c r="DD13" s="423"/>
      <c r="DE13" s="423"/>
      <c r="DF13" s="423"/>
      <c r="DG13" s="423"/>
      <c r="DH13" s="423"/>
      <c r="DI13" s="423"/>
      <c r="DJ13" s="423"/>
      <c r="DK13" s="423"/>
      <c r="DL13" s="423"/>
      <c r="DM13" s="423"/>
      <c r="DN13" s="423"/>
      <c r="DO13" s="423"/>
      <c r="DP13" s="423"/>
      <c r="DQ13" s="423"/>
      <c r="DR13" s="423"/>
      <c r="DS13" s="423"/>
      <c r="DT13" s="423"/>
      <c r="DU13" s="423"/>
      <c r="DV13" s="423"/>
      <c r="DW13" s="423"/>
      <c r="DX13" s="423"/>
      <c r="DY13" s="423"/>
      <c r="DZ13" s="423"/>
      <c r="EA13" s="423"/>
      <c r="EB13" s="423"/>
      <c r="EC13" s="423"/>
      <c r="ED13" s="423"/>
      <c r="EE13" s="423"/>
      <c r="EF13" s="423"/>
      <c r="EG13" s="423"/>
      <c r="EH13" s="423"/>
      <c r="EI13" s="423"/>
      <c r="EJ13" s="423"/>
      <c r="EK13" s="423"/>
      <c r="EL13" s="423"/>
      <c r="EM13" s="423"/>
      <c r="EN13" s="423"/>
      <c r="EO13" s="423"/>
      <c r="EP13" s="423"/>
      <c r="EQ13" s="423"/>
      <c r="ER13" s="423"/>
      <c r="ES13" s="423"/>
      <c r="ET13" s="423"/>
      <c r="EU13" s="423"/>
      <c r="EV13" s="423"/>
    </row>
    <row r="14" spans="1:152" s="127" customFormat="1" ht="13.5" thickBot="1" x14ac:dyDescent="0.25">
      <c r="A14" s="125" t="s">
        <v>733</v>
      </c>
      <c r="B14" s="125" t="s">
        <v>732</v>
      </c>
      <c r="C14" s="126" t="s">
        <v>1192</v>
      </c>
      <c r="D14" s="126" t="s">
        <v>485</v>
      </c>
      <c r="E14" s="126">
        <v>235198.41</v>
      </c>
      <c r="F14" s="423"/>
      <c r="G14" s="423"/>
      <c r="H14" s="423"/>
      <c r="I14" s="423"/>
      <c r="J14" s="423"/>
      <c r="K14" s="423"/>
      <c r="L14" s="423"/>
      <c r="M14" s="423"/>
      <c r="N14" s="423"/>
      <c r="O14" s="423"/>
      <c r="P14" s="423"/>
      <c r="Q14" s="423"/>
      <c r="R14" s="423"/>
      <c r="S14" s="423"/>
      <c r="T14" s="423"/>
      <c r="U14" s="423"/>
      <c r="V14" s="423"/>
      <c r="W14" s="423"/>
      <c r="X14" s="423"/>
      <c r="Y14" s="423"/>
      <c r="Z14" s="423"/>
      <c r="AA14" s="423"/>
      <c r="AB14" s="423"/>
      <c r="AC14" s="423"/>
      <c r="AD14" s="423"/>
      <c r="AE14" s="423"/>
      <c r="AF14" s="423"/>
      <c r="AG14" s="423"/>
      <c r="AH14" s="423"/>
      <c r="AI14" s="423"/>
      <c r="AJ14" s="423"/>
      <c r="AK14" s="423"/>
      <c r="AL14" s="423"/>
      <c r="AM14" s="423"/>
      <c r="AN14" s="423"/>
      <c r="AO14" s="423"/>
      <c r="AP14" s="423"/>
      <c r="AQ14" s="423"/>
      <c r="AR14" s="423"/>
      <c r="AS14" s="423"/>
      <c r="AT14" s="423"/>
      <c r="AU14" s="423"/>
      <c r="AV14" s="423"/>
      <c r="AW14" s="423"/>
      <c r="AX14" s="423"/>
      <c r="AY14" s="423"/>
      <c r="AZ14" s="423"/>
      <c r="BA14" s="423"/>
      <c r="BB14" s="423"/>
      <c r="BC14" s="423"/>
      <c r="BD14" s="423"/>
      <c r="BE14" s="423"/>
      <c r="BF14" s="423"/>
      <c r="BG14" s="423"/>
      <c r="BH14" s="423"/>
      <c r="BI14" s="423"/>
      <c r="BJ14" s="423"/>
      <c r="BK14" s="423"/>
      <c r="BL14" s="423"/>
      <c r="BM14" s="423"/>
      <c r="BN14" s="423"/>
      <c r="BO14" s="423"/>
      <c r="BP14" s="423"/>
      <c r="BQ14" s="423"/>
      <c r="BR14" s="423"/>
      <c r="BS14" s="423"/>
      <c r="BT14" s="423"/>
      <c r="BU14" s="423"/>
      <c r="BV14" s="423"/>
      <c r="BW14" s="423"/>
      <c r="BX14" s="423"/>
      <c r="BY14" s="423"/>
      <c r="BZ14" s="423"/>
      <c r="CA14" s="423"/>
      <c r="CB14" s="423"/>
      <c r="CC14" s="423"/>
      <c r="CD14" s="423"/>
      <c r="CE14" s="423"/>
      <c r="CF14" s="423"/>
      <c r="CG14" s="423"/>
      <c r="CH14" s="423"/>
      <c r="CI14" s="423"/>
      <c r="CJ14" s="423"/>
      <c r="CK14" s="423"/>
      <c r="CL14" s="423"/>
      <c r="CM14" s="423"/>
      <c r="CN14" s="423"/>
      <c r="CO14" s="423"/>
      <c r="CP14" s="423"/>
      <c r="CQ14" s="423"/>
      <c r="CR14" s="423"/>
      <c r="CS14" s="423"/>
      <c r="CT14" s="423"/>
      <c r="CU14" s="423"/>
      <c r="CV14" s="423"/>
      <c r="CW14" s="423"/>
      <c r="CX14" s="423"/>
      <c r="CY14" s="423"/>
      <c r="CZ14" s="423"/>
      <c r="DA14" s="423"/>
      <c r="DB14" s="423"/>
      <c r="DC14" s="423"/>
      <c r="DD14" s="423"/>
      <c r="DE14" s="423"/>
      <c r="DF14" s="423"/>
      <c r="DG14" s="423"/>
      <c r="DH14" s="423"/>
      <c r="DI14" s="423"/>
      <c r="DJ14" s="423"/>
      <c r="DK14" s="423"/>
      <c r="DL14" s="423"/>
      <c r="DM14" s="423"/>
      <c r="DN14" s="423"/>
      <c r="DO14" s="423"/>
      <c r="DP14" s="423"/>
      <c r="DQ14" s="423"/>
      <c r="DR14" s="423"/>
      <c r="DS14" s="423"/>
      <c r="DT14" s="423"/>
      <c r="DU14" s="423"/>
      <c r="DV14" s="423"/>
      <c r="DW14" s="423"/>
      <c r="DX14" s="423"/>
      <c r="DY14" s="423"/>
      <c r="DZ14" s="423"/>
      <c r="EA14" s="423"/>
      <c r="EB14" s="423"/>
      <c r="EC14" s="423"/>
      <c r="ED14" s="423"/>
      <c r="EE14" s="423"/>
      <c r="EF14" s="423"/>
      <c r="EG14" s="423"/>
      <c r="EH14" s="423"/>
      <c r="EI14" s="423"/>
      <c r="EJ14" s="423"/>
      <c r="EK14" s="423"/>
      <c r="EL14" s="423"/>
      <c r="EM14" s="423"/>
      <c r="EN14" s="423"/>
      <c r="EO14" s="423"/>
      <c r="EP14" s="423"/>
      <c r="EQ14" s="423"/>
      <c r="ER14" s="423"/>
      <c r="ES14" s="423"/>
      <c r="ET14" s="423"/>
      <c r="EU14" s="423"/>
      <c r="EV14" s="423"/>
    </row>
    <row r="15" spans="1:152" x14ac:dyDescent="0.25">
      <c r="D15" s="135" t="s">
        <v>448</v>
      </c>
      <c r="E15" s="136">
        <f>SUM(E11:E14)</f>
        <v>5579893.0300000003</v>
      </c>
    </row>
    <row r="18" spans="1:5" ht="15.75" thickBot="1" x14ac:dyDescent="0.3">
      <c r="A18" s="475"/>
      <c r="B18" s="475"/>
      <c r="C18" s="127"/>
      <c r="D18" s="127"/>
    </row>
    <row r="19" spans="1:5" ht="15.75" x14ac:dyDescent="0.25">
      <c r="A19" s="617" t="s">
        <v>280</v>
      </c>
      <c r="B19" s="618"/>
      <c r="C19" s="618"/>
      <c r="D19" s="618"/>
      <c r="E19" s="619"/>
    </row>
    <row r="20" spans="1:5" ht="15.75" x14ac:dyDescent="0.25">
      <c r="A20" s="620" t="s">
        <v>284</v>
      </c>
      <c r="B20" s="621"/>
      <c r="C20" s="621"/>
      <c r="D20" s="621"/>
      <c r="E20" s="622"/>
    </row>
    <row r="21" spans="1:5" ht="16.5" thickBot="1" x14ac:dyDescent="0.3">
      <c r="A21" s="623" t="s">
        <v>1197</v>
      </c>
      <c r="B21" s="624"/>
      <c r="C21" s="624"/>
      <c r="D21" s="624"/>
      <c r="E21" s="625"/>
    </row>
    <row r="22" spans="1:5" x14ac:dyDescent="0.25">
      <c r="A22" s="476"/>
      <c r="B22" s="475"/>
      <c r="C22" s="127"/>
      <c r="D22" s="127"/>
    </row>
    <row r="23" spans="1:5" ht="15.75" thickBot="1" x14ac:dyDescent="0.3">
      <c r="A23" s="476"/>
      <c r="B23" s="475"/>
      <c r="C23" s="127"/>
      <c r="D23" s="127"/>
    </row>
    <row r="24" spans="1:5" ht="15" customHeight="1" x14ac:dyDescent="0.25">
      <c r="A24" s="626" t="s">
        <v>1198</v>
      </c>
      <c r="B24" s="627"/>
      <c r="C24" s="627"/>
      <c r="D24" s="627"/>
      <c r="E24" s="628"/>
    </row>
    <row r="25" spans="1:5" x14ac:dyDescent="0.25">
      <c r="A25" s="629"/>
      <c r="B25" s="630"/>
      <c r="C25" s="630"/>
      <c r="D25" s="630"/>
      <c r="E25" s="631"/>
    </row>
    <row r="26" spans="1:5" x14ac:dyDescent="0.25">
      <c r="A26" s="629"/>
      <c r="B26" s="630"/>
      <c r="C26" s="630"/>
      <c r="D26" s="630"/>
      <c r="E26" s="631"/>
    </row>
    <row r="27" spans="1:5" x14ac:dyDescent="0.25">
      <c r="A27" s="629"/>
      <c r="B27" s="630"/>
      <c r="C27" s="630"/>
      <c r="D27" s="630"/>
      <c r="E27" s="631"/>
    </row>
    <row r="28" spans="1:5" x14ac:dyDescent="0.25">
      <c r="A28" s="629"/>
      <c r="B28" s="630"/>
      <c r="C28" s="630"/>
      <c r="D28" s="630"/>
      <c r="E28" s="631"/>
    </row>
    <row r="29" spans="1:5" ht="15.75" thickBot="1" x14ac:dyDescent="0.3">
      <c r="A29" s="632"/>
      <c r="B29" s="633"/>
      <c r="C29" s="633"/>
      <c r="D29" s="633"/>
      <c r="E29" s="634"/>
    </row>
  </sheetData>
  <mergeCells count="11">
    <mergeCell ref="A20:E20"/>
    <mergeCell ref="A21:E21"/>
    <mergeCell ref="A24:E29"/>
    <mergeCell ref="A6:E6"/>
    <mergeCell ref="A7:E7"/>
    <mergeCell ref="A8:E8"/>
    <mergeCell ref="A1:E1"/>
    <mergeCell ref="A2:E2"/>
    <mergeCell ref="A3:E3"/>
    <mergeCell ref="A4:E4"/>
    <mergeCell ref="A19:E19"/>
  </mergeCells>
  <pageMargins left="0.7" right="0.7" top="0.75" bottom="0.75" header="0.3" footer="0.3"/>
  <pageSetup scale="85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6"/>
  <sheetViews>
    <sheetView zoomScale="69" zoomScaleNormal="69" workbookViewId="0">
      <selection activeCell="I18" sqref="I18"/>
    </sheetView>
  </sheetViews>
  <sheetFormatPr baseColWidth="10" defaultRowHeight="18.75" x14ac:dyDescent="0.3"/>
  <cols>
    <col min="1" max="1" width="24.28515625" style="214" customWidth="1"/>
    <col min="2" max="2" width="80.140625" style="230" customWidth="1"/>
    <col min="3" max="3" width="24.85546875" style="214" hidden="1" customWidth="1"/>
    <col min="4" max="4" width="30.42578125" style="214" customWidth="1"/>
    <col min="5" max="5" width="3.28515625" style="214" hidden="1" customWidth="1"/>
    <col min="6" max="6" width="26.28515625" style="214" customWidth="1"/>
    <col min="7" max="7" width="24.140625" style="214" customWidth="1"/>
    <col min="8" max="8" width="25.5703125" style="214" customWidth="1"/>
    <col min="9" max="9" width="23.140625" style="214" customWidth="1"/>
    <col min="10" max="10" width="24.140625" style="214" customWidth="1"/>
    <col min="11" max="11" width="23.85546875" style="214" customWidth="1"/>
    <col min="12" max="12" width="22.7109375" style="214" customWidth="1"/>
    <col min="13" max="13" width="23.140625" style="214" customWidth="1"/>
    <col min="14" max="14" width="23.85546875" style="214" customWidth="1"/>
    <col min="15" max="15" width="22.7109375" style="214" customWidth="1"/>
    <col min="16" max="17" width="24.140625" style="214" customWidth="1"/>
    <col min="18" max="16384" width="11.42578125" style="214"/>
  </cols>
  <sheetData>
    <row r="1" spans="1:17" s="281" customFormat="1" x14ac:dyDescent="0.3">
      <c r="A1" s="489" t="s">
        <v>1193</v>
      </c>
      <c r="B1" s="489"/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  <c r="N1" s="489"/>
      <c r="O1" s="489"/>
      <c r="P1" s="489"/>
      <c r="Q1" s="489"/>
    </row>
    <row r="2" spans="1:17" s="281" customFormat="1" x14ac:dyDescent="0.3">
      <c r="A2" s="489" t="s">
        <v>1194</v>
      </c>
      <c r="B2" s="489"/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</row>
    <row r="3" spans="1:17" s="281" customFormat="1" x14ac:dyDescent="0.3">
      <c r="A3" s="489" t="s">
        <v>1195</v>
      </c>
      <c r="B3" s="489"/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489"/>
      <c r="Q3" s="489"/>
    </row>
    <row r="4" spans="1:17" s="281" customFormat="1" x14ac:dyDescent="0.3">
      <c r="A4" s="489" t="s">
        <v>1196</v>
      </c>
      <c r="B4" s="489"/>
      <c r="C4" s="489"/>
      <c r="D4" s="489"/>
      <c r="E4" s="489"/>
      <c r="F4" s="489"/>
      <c r="G4" s="489"/>
      <c r="H4" s="489"/>
      <c r="I4" s="489"/>
      <c r="J4" s="489"/>
      <c r="K4" s="489"/>
      <c r="L4" s="489"/>
      <c r="M4" s="489"/>
      <c r="N4" s="489"/>
      <c r="O4" s="489"/>
      <c r="P4" s="489"/>
      <c r="Q4" s="489"/>
    </row>
    <row r="5" spans="1:17" s="281" customFormat="1" ht="15.75" x14ac:dyDescent="0.25">
      <c r="A5" s="490"/>
      <c r="B5" s="490"/>
      <c r="C5" s="490"/>
      <c r="D5" s="490"/>
      <c r="E5" s="490"/>
      <c r="F5" s="490"/>
      <c r="G5" s="490"/>
      <c r="H5" s="490"/>
      <c r="I5" s="490"/>
      <c r="J5" s="490"/>
      <c r="K5" s="490"/>
      <c r="L5" s="490"/>
      <c r="M5" s="490"/>
      <c r="N5" s="490"/>
      <c r="O5" s="490"/>
      <c r="P5" s="490"/>
      <c r="Q5" s="490"/>
    </row>
    <row r="6" spans="1:17" s="281" customFormat="1" ht="15.75" x14ac:dyDescent="0.25">
      <c r="A6" s="490"/>
      <c r="B6" s="490"/>
      <c r="C6" s="490"/>
      <c r="D6" s="490"/>
      <c r="E6" s="490"/>
      <c r="F6" s="490"/>
      <c r="G6" s="490"/>
      <c r="H6" s="490"/>
      <c r="I6" s="490"/>
      <c r="J6" s="490"/>
      <c r="K6" s="490"/>
      <c r="L6" s="490"/>
      <c r="M6" s="490"/>
      <c r="N6" s="490"/>
      <c r="O6" s="490"/>
      <c r="P6" s="490"/>
      <c r="Q6" s="490"/>
    </row>
    <row r="7" spans="1:17" s="281" customFormat="1" ht="15.75" x14ac:dyDescent="0.25">
      <c r="A7" s="490"/>
      <c r="B7" s="490"/>
      <c r="C7" s="490"/>
      <c r="D7" s="490"/>
      <c r="E7" s="490"/>
      <c r="F7" s="490"/>
      <c r="G7" s="490"/>
      <c r="H7" s="490"/>
      <c r="I7" s="490"/>
      <c r="J7" s="490"/>
      <c r="K7" s="490"/>
      <c r="L7" s="490"/>
      <c r="M7" s="490"/>
      <c r="N7" s="490"/>
      <c r="O7" s="490"/>
      <c r="P7" s="490"/>
      <c r="Q7" s="490"/>
    </row>
    <row r="8" spans="1:17" s="281" customFormat="1" ht="16.5" thickBot="1" x14ac:dyDescent="0.3">
      <c r="A8" s="490"/>
      <c r="B8" s="490"/>
      <c r="C8" s="490"/>
      <c r="D8" s="490"/>
      <c r="E8" s="490"/>
      <c r="F8" s="490"/>
      <c r="G8" s="490"/>
      <c r="H8" s="490"/>
      <c r="I8" s="490"/>
      <c r="J8" s="490"/>
      <c r="K8" s="490"/>
      <c r="L8" s="490"/>
      <c r="M8" s="490"/>
      <c r="N8" s="490"/>
      <c r="O8" s="490"/>
      <c r="P8" s="490"/>
      <c r="Q8" s="490"/>
    </row>
    <row r="9" spans="1:17" ht="44.25" customHeight="1" thickBot="1" x14ac:dyDescent="0.35">
      <c r="B9" s="312" t="s">
        <v>429</v>
      </c>
    </row>
    <row r="10" spans="1:17" ht="30" customHeight="1" thickBot="1" x14ac:dyDescent="0.35">
      <c r="A10" s="486" t="s">
        <v>576</v>
      </c>
      <c r="B10" s="487"/>
      <c r="C10" s="487"/>
      <c r="D10" s="488"/>
    </row>
    <row r="11" spans="1:17" ht="57" thickBot="1" x14ac:dyDescent="0.35">
      <c r="A11" s="313" t="s">
        <v>578</v>
      </c>
      <c r="B11" s="314" t="s">
        <v>579</v>
      </c>
      <c r="C11" s="315"/>
      <c r="D11" s="316" t="s">
        <v>577</v>
      </c>
      <c r="E11" s="317"/>
      <c r="F11" s="318" t="s">
        <v>264</v>
      </c>
      <c r="G11" s="318" t="s">
        <v>265</v>
      </c>
      <c r="H11" s="318" t="s">
        <v>266</v>
      </c>
      <c r="I11" s="318" t="s">
        <v>580</v>
      </c>
      <c r="J11" s="318" t="s">
        <v>581</v>
      </c>
      <c r="K11" s="318" t="s">
        <v>269</v>
      </c>
      <c r="L11" s="318" t="s">
        <v>270</v>
      </c>
      <c r="M11" s="318" t="s">
        <v>271</v>
      </c>
      <c r="N11" s="318" t="s">
        <v>272</v>
      </c>
      <c r="O11" s="318" t="s">
        <v>273</v>
      </c>
      <c r="P11" s="318" t="s">
        <v>274</v>
      </c>
      <c r="Q11" s="318" t="s">
        <v>275</v>
      </c>
    </row>
    <row r="12" spans="1:17" ht="29.25" customHeight="1" thickBot="1" x14ac:dyDescent="0.35">
      <c r="A12" s="319"/>
      <c r="B12" s="320" t="s">
        <v>582</v>
      </c>
      <c r="C12" s="321">
        <v>363464311.89999998</v>
      </c>
      <c r="D12" s="322">
        <f>D13+D34+D37+D45+D49+D53+D57+D76+D83</f>
        <v>347786100.5</v>
      </c>
      <c r="E12" s="322">
        <f t="shared" ref="E12:Q12" si="0">E13+E34+E37+E45+E49+E53+E57+E76+E83</f>
        <v>0</v>
      </c>
      <c r="F12" s="322">
        <f t="shared" si="0"/>
        <v>36831360.68</v>
      </c>
      <c r="G12" s="322">
        <f t="shared" si="0"/>
        <v>29915218.420000002</v>
      </c>
      <c r="H12" s="322">
        <f t="shared" si="0"/>
        <v>28890172.450000003</v>
      </c>
      <c r="I12" s="322">
        <f t="shared" si="0"/>
        <v>28402478.550000004</v>
      </c>
      <c r="J12" s="322">
        <f t="shared" si="0"/>
        <v>28068865.490000002</v>
      </c>
      <c r="K12" s="322">
        <f t="shared" si="0"/>
        <v>27870249.420000002</v>
      </c>
      <c r="L12" s="322">
        <f t="shared" si="0"/>
        <v>28165465.420000002</v>
      </c>
      <c r="M12" s="322">
        <f t="shared" si="0"/>
        <v>27902957.420000002</v>
      </c>
      <c r="N12" s="322">
        <f t="shared" si="0"/>
        <v>27864274.420000002</v>
      </c>
      <c r="O12" s="322">
        <f t="shared" si="0"/>
        <v>28030185.420000002</v>
      </c>
      <c r="P12" s="322">
        <f t="shared" si="0"/>
        <v>27784808.560000002</v>
      </c>
      <c r="Q12" s="322">
        <f t="shared" si="0"/>
        <v>28060064.25</v>
      </c>
    </row>
    <row r="13" spans="1:17" ht="19.5" thickBot="1" x14ac:dyDescent="0.35">
      <c r="A13" s="323">
        <v>1</v>
      </c>
      <c r="B13" s="324" t="s">
        <v>583</v>
      </c>
      <c r="C13" s="325">
        <v>39302683</v>
      </c>
      <c r="D13" s="326">
        <f>D14+D17+D20+D21+D22+D23+D24+D26+D27+D28+D29+D30+D31+D32+D33</f>
        <v>39302683</v>
      </c>
      <c r="E13" s="326">
        <f t="shared" ref="E13:Q13" si="1">E14+E17+E20+E21+E22+E23+E24+E26+E27+E28+E29+E30+E31+E32+E33</f>
        <v>0</v>
      </c>
      <c r="F13" s="326">
        <f t="shared" si="1"/>
        <v>11124390.16</v>
      </c>
      <c r="G13" s="326">
        <f t="shared" si="1"/>
        <v>4208247.9000000004</v>
      </c>
      <c r="H13" s="326">
        <f t="shared" si="1"/>
        <v>3183201.95</v>
      </c>
      <c r="I13" s="326">
        <f t="shared" si="1"/>
        <v>2695507.9000000004</v>
      </c>
      <c r="J13" s="326">
        <f t="shared" si="1"/>
        <v>2361894.9000000004</v>
      </c>
      <c r="K13" s="326">
        <f t="shared" si="1"/>
        <v>2163278.9</v>
      </c>
      <c r="L13" s="326">
        <f t="shared" si="1"/>
        <v>2458494.9000000004</v>
      </c>
      <c r="M13" s="326">
        <f t="shared" si="1"/>
        <v>2195986.9</v>
      </c>
      <c r="N13" s="326">
        <f t="shared" si="1"/>
        <v>2157303.9</v>
      </c>
      <c r="O13" s="326">
        <f t="shared" si="1"/>
        <v>2323214.9000000004</v>
      </c>
      <c r="P13" s="326">
        <f t="shared" si="1"/>
        <v>2077837.98</v>
      </c>
      <c r="Q13" s="326">
        <f t="shared" si="1"/>
        <v>2353322.71</v>
      </c>
    </row>
    <row r="14" spans="1:17" ht="19.5" thickBot="1" x14ac:dyDescent="0.35">
      <c r="A14" s="216">
        <v>1.1000000000000001</v>
      </c>
      <c r="B14" s="217" t="s">
        <v>584</v>
      </c>
      <c r="C14" s="221">
        <v>8678</v>
      </c>
      <c r="D14" s="222">
        <f>D15+D16</f>
        <v>8678</v>
      </c>
      <c r="E14" s="222">
        <f t="shared" ref="E14:Q14" si="2">E15+E16</f>
        <v>0</v>
      </c>
      <c r="F14" s="222">
        <f t="shared" si="2"/>
        <v>723</v>
      </c>
      <c r="G14" s="222">
        <f t="shared" si="2"/>
        <v>723</v>
      </c>
      <c r="H14" s="222">
        <f t="shared" si="2"/>
        <v>723</v>
      </c>
      <c r="I14" s="222">
        <f t="shared" si="2"/>
        <v>723</v>
      </c>
      <c r="J14" s="222">
        <f t="shared" si="2"/>
        <v>723</v>
      </c>
      <c r="K14" s="222">
        <f t="shared" si="2"/>
        <v>723</v>
      </c>
      <c r="L14" s="222">
        <f t="shared" si="2"/>
        <v>723</v>
      </c>
      <c r="M14" s="222">
        <f t="shared" si="2"/>
        <v>723</v>
      </c>
      <c r="N14" s="222">
        <f t="shared" si="2"/>
        <v>723</v>
      </c>
      <c r="O14" s="222">
        <f t="shared" si="2"/>
        <v>723</v>
      </c>
      <c r="P14" s="222">
        <f t="shared" si="2"/>
        <v>723</v>
      </c>
      <c r="Q14" s="222">
        <f t="shared" si="2"/>
        <v>725</v>
      </c>
    </row>
    <row r="15" spans="1:17" ht="19.5" thickBot="1" x14ac:dyDescent="0.35">
      <c r="A15" s="216" t="s">
        <v>244</v>
      </c>
      <c r="B15" s="217" t="s">
        <v>585</v>
      </c>
      <c r="C15" s="221">
        <v>8678</v>
      </c>
      <c r="D15" s="222">
        <v>8678</v>
      </c>
      <c r="E15" s="223">
        <f t="shared" ref="E15:E75" si="3">C15-D15</f>
        <v>0</v>
      </c>
      <c r="F15" s="224">
        <v>723</v>
      </c>
      <c r="G15" s="224">
        <v>723</v>
      </c>
      <c r="H15" s="224">
        <v>723</v>
      </c>
      <c r="I15" s="224">
        <v>723</v>
      </c>
      <c r="J15" s="224">
        <v>723</v>
      </c>
      <c r="K15" s="224">
        <v>723</v>
      </c>
      <c r="L15" s="224">
        <v>723</v>
      </c>
      <c r="M15" s="224">
        <v>723</v>
      </c>
      <c r="N15" s="224">
        <v>723</v>
      </c>
      <c r="O15" s="224">
        <v>723</v>
      </c>
      <c r="P15" s="224">
        <v>723</v>
      </c>
      <c r="Q15" s="224">
        <v>725</v>
      </c>
    </row>
    <row r="16" spans="1:17" ht="38.25" thickBot="1" x14ac:dyDescent="0.35">
      <c r="A16" s="216" t="s">
        <v>586</v>
      </c>
      <c r="B16" s="217" t="s">
        <v>587</v>
      </c>
      <c r="C16" s="225">
        <v>0</v>
      </c>
      <c r="D16" s="226">
        <v>0</v>
      </c>
      <c r="E16" s="223">
        <f t="shared" si="3"/>
        <v>0</v>
      </c>
      <c r="F16" s="224">
        <v>0</v>
      </c>
      <c r="G16" s="224">
        <v>0</v>
      </c>
      <c r="H16" s="224">
        <v>0</v>
      </c>
      <c r="I16" s="224">
        <v>0</v>
      </c>
      <c r="J16" s="224">
        <v>0</v>
      </c>
      <c r="K16" s="224">
        <v>0</v>
      </c>
      <c r="L16" s="224">
        <v>0</v>
      </c>
      <c r="M16" s="224">
        <v>0</v>
      </c>
      <c r="N16" s="224">
        <v>0</v>
      </c>
      <c r="O16" s="224">
        <v>0</v>
      </c>
      <c r="P16" s="224">
        <v>0</v>
      </c>
      <c r="Q16" s="224">
        <v>0</v>
      </c>
    </row>
    <row r="17" spans="1:17" ht="19.5" thickBot="1" x14ac:dyDescent="0.35">
      <c r="A17" s="216">
        <v>1.2</v>
      </c>
      <c r="B17" s="217" t="s">
        <v>588</v>
      </c>
      <c r="C17" s="221">
        <v>37470966</v>
      </c>
      <c r="D17" s="222">
        <f>D18+D19</f>
        <v>37470966</v>
      </c>
      <c r="E17" s="222">
        <f t="shared" ref="E17:Q17" si="4">E18+E19</f>
        <v>0</v>
      </c>
      <c r="F17" s="222">
        <f t="shared" si="4"/>
        <v>10449143.16</v>
      </c>
      <c r="G17" s="222">
        <f t="shared" si="4"/>
        <v>4103114.45</v>
      </c>
      <c r="H17" s="222">
        <f t="shared" si="4"/>
        <v>3078068.45</v>
      </c>
      <c r="I17" s="222">
        <f t="shared" si="4"/>
        <v>2590374.4500000002</v>
      </c>
      <c r="J17" s="222">
        <f t="shared" si="4"/>
        <v>2256761.4500000002</v>
      </c>
      <c r="K17" s="222">
        <f t="shared" si="4"/>
        <v>2058145.45</v>
      </c>
      <c r="L17" s="222">
        <f t="shared" si="4"/>
        <v>2353361.4500000002</v>
      </c>
      <c r="M17" s="222">
        <f t="shared" si="4"/>
        <v>2090853.45</v>
      </c>
      <c r="N17" s="222">
        <f t="shared" si="4"/>
        <v>2052170.45</v>
      </c>
      <c r="O17" s="222">
        <f t="shared" si="4"/>
        <v>2218081.4500000002</v>
      </c>
      <c r="P17" s="222">
        <f t="shared" si="4"/>
        <v>1972704.53</v>
      </c>
      <c r="Q17" s="222">
        <f t="shared" si="4"/>
        <v>2248187.2599999998</v>
      </c>
    </row>
    <row r="18" spans="1:17" ht="19.5" thickBot="1" x14ac:dyDescent="0.35">
      <c r="A18" s="216" t="s">
        <v>589</v>
      </c>
      <c r="B18" s="217" t="s">
        <v>590</v>
      </c>
      <c r="C18" s="221">
        <v>22000000</v>
      </c>
      <c r="D18" s="222">
        <v>22000000</v>
      </c>
      <c r="E18" s="223">
        <f t="shared" si="3"/>
        <v>0</v>
      </c>
      <c r="F18" s="227">
        <v>9159896</v>
      </c>
      <c r="G18" s="224">
        <v>2813867.29</v>
      </c>
      <c r="H18" s="224">
        <v>1788821.29</v>
      </c>
      <c r="I18" s="224">
        <v>1301127.29</v>
      </c>
      <c r="J18" s="224">
        <v>967514.29</v>
      </c>
      <c r="K18" s="224">
        <v>768898.29</v>
      </c>
      <c r="L18" s="224">
        <v>1064114.29</v>
      </c>
      <c r="M18" s="224">
        <v>801606.29</v>
      </c>
      <c r="N18" s="224">
        <v>762923.29</v>
      </c>
      <c r="O18" s="224">
        <v>928834.29</v>
      </c>
      <c r="P18" s="224">
        <v>683457.29</v>
      </c>
      <c r="Q18" s="224">
        <v>958940.10000000009</v>
      </c>
    </row>
    <row r="19" spans="1:17" ht="19.5" thickBot="1" x14ac:dyDescent="0.35">
      <c r="A19" s="216" t="s">
        <v>591</v>
      </c>
      <c r="B19" s="217" t="s">
        <v>592</v>
      </c>
      <c r="C19" s="221">
        <v>15470966</v>
      </c>
      <c r="D19" s="222">
        <v>15470966</v>
      </c>
      <c r="E19" s="223">
        <f t="shared" si="3"/>
        <v>0</v>
      </c>
      <c r="F19" s="224">
        <v>1289247.1599999999</v>
      </c>
      <c r="G19" s="224">
        <v>1289247.1599999999</v>
      </c>
      <c r="H19" s="224">
        <v>1289247.1599999999</v>
      </c>
      <c r="I19" s="224">
        <v>1289247.1599999999</v>
      </c>
      <c r="J19" s="224">
        <v>1289247.1599999999</v>
      </c>
      <c r="K19" s="224">
        <v>1289247.1599999999</v>
      </c>
      <c r="L19" s="224">
        <v>1289247.1599999999</v>
      </c>
      <c r="M19" s="224">
        <v>1289247.1599999999</v>
      </c>
      <c r="N19" s="224">
        <v>1289247.1599999999</v>
      </c>
      <c r="O19" s="224">
        <v>1289247.1599999999</v>
      </c>
      <c r="P19" s="224">
        <v>1289247.24</v>
      </c>
      <c r="Q19" s="224">
        <v>1289247.1599999999</v>
      </c>
    </row>
    <row r="20" spans="1:17" ht="19.5" thickBot="1" x14ac:dyDescent="0.35">
      <c r="A20" s="216">
        <v>1.3</v>
      </c>
      <c r="B20" s="217" t="s">
        <v>593</v>
      </c>
      <c r="C20" s="225">
        <v>0</v>
      </c>
      <c r="D20" s="226">
        <v>0</v>
      </c>
      <c r="E20" s="223">
        <f t="shared" si="3"/>
        <v>0</v>
      </c>
      <c r="F20" s="224">
        <v>0</v>
      </c>
      <c r="G20" s="224">
        <v>0</v>
      </c>
      <c r="H20" s="224">
        <v>0</v>
      </c>
      <c r="I20" s="224">
        <v>0</v>
      </c>
      <c r="J20" s="224">
        <v>0</v>
      </c>
      <c r="K20" s="224">
        <v>0</v>
      </c>
      <c r="L20" s="224">
        <v>0</v>
      </c>
      <c r="M20" s="224">
        <v>0</v>
      </c>
      <c r="N20" s="224">
        <v>0</v>
      </c>
      <c r="O20" s="224">
        <v>0</v>
      </c>
      <c r="P20" s="224">
        <v>0</v>
      </c>
      <c r="Q20" s="224">
        <v>0</v>
      </c>
    </row>
    <row r="21" spans="1:17" ht="19.5" thickBot="1" x14ac:dyDescent="0.35">
      <c r="A21" s="216">
        <v>1.4</v>
      </c>
      <c r="B21" s="217" t="s">
        <v>594</v>
      </c>
      <c r="C21" s="225">
        <v>0</v>
      </c>
      <c r="D21" s="226">
        <v>0</v>
      </c>
      <c r="E21" s="223">
        <f t="shared" si="3"/>
        <v>0</v>
      </c>
      <c r="F21" s="224">
        <v>0</v>
      </c>
      <c r="G21" s="224">
        <v>0</v>
      </c>
      <c r="H21" s="224">
        <v>0</v>
      </c>
      <c r="I21" s="224">
        <v>0</v>
      </c>
      <c r="J21" s="224">
        <v>0</v>
      </c>
      <c r="K21" s="224">
        <v>0</v>
      </c>
      <c r="L21" s="224">
        <v>0</v>
      </c>
      <c r="M21" s="224">
        <v>0</v>
      </c>
      <c r="N21" s="224">
        <v>0</v>
      </c>
      <c r="O21" s="224">
        <v>0</v>
      </c>
      <c r="P21" s="224">
        <v>0</v>
      </c>
      <c r="Q21" s="224">
        <v>0</v>
      </c>
    </row>
    <row r="22" spans="1:17" ht="19.5" thickBot="1" x14ac:dyDescent="0.35">
      <c r="A22" s="216">
        <v>1.5</v>
      </c>
      <c r="B22" s="217" t="s">
        <v>595</v>
      </c>
      <c r="C22" s="225">
        <v>0</v>
      </c>
      <c r="D22" s="226">
        <v>0</v>
      </c>
      <c r="E22" s="223">
        <f t="shared" si="3"/>
        <v>0</v>
      </c>
      <c r="F22" s="224">
        <v>0</v>
      </c>
      <c r="G22" s="224">
        <v>0</v>
      </c>
      <c r="H22" s="224">
        <v>0</v>
      </c>
      <c r="I22" s="224">
        <v>0</v>
      </c>
      <c r="J22" s="224">
        <v>0</v>
      </c>
      <c r="K22" s="224">
        <v>0</v>
      </c>
      <c r="L22" s="224">
        <v>0</v>
      </c>
      <c r="M22" s="224">
        <v>0</v>
      </c>
      <c r="N22" s="224">
        <v>0</v>
      </c>
      <c r="O22" s="224">
        <v>0</v>
      </c>
      <c r="P22" s="224">
        <v>0</v>
      </c>
      <c r="Q22" s="224">
        <v>0</v>
      </c>
    </row>
    <row r="23" spans="1:17" ht="19.5" thickBot="1" x14ac:dyDescent="0.35">
      <c r="A23" s="216">
        <v>1.6</v>
      </c>
      <c r="B23" s="217" t="s">
        <v>596</v>
      </c>
      <c r="C23" s="225">
        <v>0</v>
      </c>
      <c r="D23" s="226">
        <v>0</v>
      </c>
      <c r="E23" s="223">
        <f t="shared" si="3"/>
        <v>0</v>
      </c>
      <c r="F23" s="224">
        <v>0</v>
      </c>
      <c r="G23" s="224">
        <v>0</v>
      </c>
      <c r="H23" s="224">
        <v>0</v>
      </c>
      <c r="I23" s="224">
        <v>0</v>
      </c>
      <c r="J23" s="224">
        <v>0</v>
      </c>
      <c r="K23" s="224">
        <v>0</v>
      </c>
      <c r="L23" s="224">
        <v>0</v>
      </c>
      <c r="M23" s="224">
        <v>0</v>
      </c>
      <c r="N23" s="224">
        <v>0</v>
      </c>
      <c r="O23" s="224">
        <v>0</v>
      </c>
      <c r="P23" s="224">
        <v>0</v>
      </c>
      <c r="Q23" s="224">
        <v>0</v>
      </c>
    </row>
    <row r="24" spans="1:17" ht="19.5" thickBot="1" x14ac:dyDescent="0.35">
      <c r="A24" s="216">
        <v>1.7</v>
      </c>
      <c r="B24" s="217" t="s">
        <v>597</v>
      </c>
      <c r="C24" s="221">
        <v>1823039</v>
      </c>
      <c r="D24" s="222">
        <f>D25</f>
        <v>1823039</v>
      </c>
      <c r="E24" s="222">
        <f t="shared" ref="E24:Q24" si="5">E25</f>
        <v>0</v>
      </c>
      <c r="F24" s="222">
        <f t="shared" si="5"/>
        <v>674524</v>
      </c>
      <c r="G24" s="222">
        <f t="shared" si="5"/>
        <v>104410.45</v>
      </c>
      <c r="H24" s="222">
        <f t="shared" si="5"/>
        <v>104410.5</v>
      </c>
      <c r="I24" s="222">
        <f t="shared" si="5"/>
        <v>104410.45</v>
      </c>
      <c r="J24" s="222">
        <f t="shared" si="5"/>
        <v>104410.45</v>
      </c>
      <c r="K24" s="222">
        <f t="shared" si="5"/>
        <v>104410.45</v>
      </c>
      <c r="L24" s="222">
        <f t="shared" si="5"/>
        <v>104410.45</v>
      </c>
      <c r="M24" s="222">
        <f t="shared" si="5"/>
        <v>104410.45</v>
      </c>
      <c r="N24" s="222">
        <f t="shared" si="5"/>
        <v>104410.45</v>
      </c>
      <c r="O24" s="222">
        <f t="shared" si="5"/>
        <v>104410.45</v>
      </c>
      <c r="P24" s="222">
        <f t="shared" si="5"/>
        <v>104410.45</v>
      </c>
      <c r="Q24" s="222">
        <f t="shared" si="5"/>
        <v>104410.45</v>
      </c>
    </row>
    <row r="25" spans="1:17" ht="19.5" thickBot="1" x14ac:dyDescent="0.35">
      <c r="A25" s="216" t="s">
        <v>262</v>
      </c>
      <c r="B25" s="217" t="s">
        <v>598</v>
      </c>
      <c r="C25" s="221">
        <v>1823039</v>
      </c>
      <c r="D25" s="222">
        <v>1823039</v>
      </c>
      <c r="E25" s="223">
        <f t="shared" si="3"/>
        <v>0</v>
      </c>
      <c r="F25" s="224">
        <v>674524</v>
      </c>
      <c r="G25" s="224">
        <v>104410.45</v>
      </c>
      <c r="H25" s="224">
        <v>104410.5</v>
      </c>
      <c r="I25" s="224">
        <v>104410.45</v>
      </c>
      <c r="J25" s="224">
        <v>104410.45</v>
      </c>
      <c r="K25" s="224">
        <v>104410.45</v>
      </c>
      <c r="L25" s="224">
        <v>104410.45</v>
      </c>
      <c r="M25" s="224">
        <v>104410.45</v>
      </c>
      <c r="N25" s="224">
        <v>104410.45</v>
      </c>
      <c r="O25" s="224">
        <v>104410.45</v>
      </c>
      <c r="P25" s="224">
        <v>104410.45</v>
      </c>
      <c r="Q25" s="224">
        <v>104410.45</v>
      </c>
    </row>
    <row r="26" spans="1:17" ht="19.5" thickBot="1" x14ac:dyDescent="0.35">
      <c r="A26" s="216">
        <v>1.8</v>
      </c>
      <c r="B26" s="217" t="s">
        <v>599</v>
      </c>
      <c r="C26" s="225">
        <v>0</v>
      </c>
      <c r="D26" s="226">
        <v>0</v>
      </c>
      <c r="E26" s="223">
        <f t="shared" si="3"/>
        <v>0</v>
      </c>
      <c r="F26" s="224">
        <v>0</v>
      </c>
      <c r="G26" s="224">
        <v>0</v>
      </c>
      <c r="H26" s="224">
        <v>0</v>
      </c>
      <c r="I26" s="224">
        <v>0</v>
      </c>
      <c r="J26" s="224">
        <v>0</v>
      </c>
      <c r="K26" s="224">
        <v>0</v>
      </c>
      <c r="L26" s="224">
        <v>0</v>
      </c>
      <c r="M26" s="224">
        <v>0</v>
      </c>
      <c r="N26" s="224">
        <v>0</v>
      </c>
      <c r="O26" s="224">
        <v>0</v>
      </c>
      <c r="P26" s="224">
        <v>0</v>
      </c>
      <c r="Q26" s="224">
        <v>0</v>
      </c>
    </row>
    <row r="27" spans="1:17" ht="57" thickBot="1" x14ac:dyDescent="0.35">
      <c r="A27" s="216">
        <v>1.9</v>
      </c>
      <c r="B27" s="217" t="s">
        <v>600</v>
      </c>
      <c r="C27" s="225">
        <v>0</v>
      </c>
      <c r="D27" s="226">
        <v>0</v>
      </c>
      <c r="E27" s="223">
        <f t="shared" si="3"/>
        <v>0</v>
      </c>
      <c r="F27" s="224">
        <v>0</v>
      </c>
      <c r="G27" s="224">
        <v>0</v>
      </c>
      <c r="H27" s="224">
        <v>0</v>
      </c>
      <c r="I27" s="224">
        <v>0</v>
      </c>
      <c r="J27" s="224">
        <v>0</v>
      </c>
      <c r="K27" s="224">
        <v>0</v>
      </c>
      <c r="L27" s="224">
        <v>0</v>
      </c>
      <c r="M27" s="224">
        <v>0</v>
      </c>
      <c r="N27" s="224">
        <v>0</v>
      </c>
      <c r="O27" s="224">
        <v>0</v>
      </c>
      <c r="P27" s="224">
        <v>0</v>
      </c>
      <c r="Q27" s="224">
        <v>0</v>
      </c>
    </row>
    <row r="28" spans="1:17" ht="19.5" thickBot="1" x14ac:dyDescent="0.35">
      <c r="A28" s="323">
        <v>2</v>
      </c>
      <c r="B28" s="327" t="s">
        <v>601</v>
      </c>
      <c r="C28" s="328">
        <v>0</v>
      </c>
      <c r="D28" s="329">
        <v>0</v>
      </c>
      <c r="E28" s="330">
        <f t="shared" si="3"/>
        <v>0</v>
      </c>
      <c r="F28" s="331">
        <v>0</v>
      </c>
      <c r="G28" s="331">
        <v>0</v>
      </c>
      <c r="H28" s="331">
        <v>0</v>
      </c>
      <c r="I28" s="331">
        <v>0</v>
      </c>
      <c r="J28" s="331">
        <v>0</v>
      </c>
      <c r="K28" s="331">
        <v>0</v>
      </c>
      <c r="L28" s="331">
        <v>0</v>
      </c>
      <c r="M28" s="331">
        <v>0</v>
      </c>
      <c r="N28" s="331">
        <v>0</v>
      </c>
      <c r="O28" s="331">
        <v>0</v>
      </c>
      <c r="P28" s="331">
        <v>0</v>
      </c>
      <c r="Q28" s="331">
        <v>0</v>
      </c>
    </row>
    <row r="29" spans="1:17" ht="19.5" thickBot="1" x14ac:dyDescent="0.35">
      <c r="A29" s="216">
        <v>2.1</v>
      </c>
      <c r="B29" s="217" t="s">
        <v>602</v>
      </c>
      <c r="C29" s="225">
        <v>0</v>
      </c>
      <c r="D29" s="226">
        <v>0</v>
      </c>
      <c r="E29" s="223">
        <f t="shared" si="3"/>
        <v>0</v>
      </c>
      <c r="F29" s="224">
        <v>0</v>
      </c>
      <c r="G29" s="224">
        <v>0</v>
      </c>
      <c r="H29" s="224">
        <v>0</v>
      </c>
      <c r="I29" s="224">
        <v>0</v>
      </c>
      <c r="J29" s="224">
        <v>0</v>
      </c>
      <c r="K29" s="224">
        <v>0</v>
      </c>
      <c r="L29" s="224">
        <v>0</v>
      </c>
      <c r="M29" s="224">
        <v>0</v>
      </c>
      <c r="N29" s="224">
        <v>0</v>
      </c>
      <c r="O29" s="224">
        <v>0</v>
      </c>
      <c r="P29" s="224">
        <v>0</v>
      </c>
      <c r="Q29" s="224">
        <v>0</v>
      </c>
    </row>
    <row r="30" spans="1:17" ht="19.5" thickBot="1" x14ac:dyDescent="0.35">
      <c r="A30" s="216">
        <v>2.2000000000000002</v>
      </c>
      <c r="B30" s="217" t="s">
        <v>603</v>
      </c>
      <c r="C30" s="225">
        <v>0</v>
      </c>
      <c r="D30" s="226">
        <v>0</v>
      </c>
      <c r="E30" s="223">
        <f t="shared" si="3"/>
        <v>0</v>
      </c>
      <c r="F30" s="224">
        <v>0</v>
      </c>
      <c r="G30" s="224">
        <v>0</v>
      </c>
      <c r="H30" s="224">
        <v>0</v>
      </c>
      <c r="I30" s="224">
        <v>0</v>
      </c>
      <c r="J30" s="224">
        <v>0</v>
      </c>
      <c r="K30" s="224">
        <v>0</v>
      </c>
      <c r="L30" s="224">
        <v>0</v>
      </c>
      <c r="M30" s="224">
        <v>0</v>
      </c>
      <c r="N30" s="224">
        <v>0</v>
      </c>
      <c r="O30" s="224">
        <v>0</v>
      </c>
      <c r="P30" s="224">
        <v>0</v>
      </c>
      <c r="Q30" s="224">
        <v>0</v>
      </c>
    </row>
    <row r="31" spans="1:17" ht="19.5" thickBot="1" x14ac:dyDescent="0.35">
      <c r="A31" s="216">
        <v>2.2999999999999998</v>
      </c>
      <c r="B31" s="217" t="s">
        <v>604</v>
      </c>
      <c r="C31" s="225">
        <v>0</v>
      </c>
      <c r="D31" s="226">
        <v>0</v>
      </c>
      <c r="E31" s="223">
        <f t="shared" si="3"/>
        <v>0</v>
      </c>
      <c r="F31" s="224">
        <v>0</v>
      </c>
      <c r="G31" s="224">
        <v>0</v>
      </c>
      <c r="H31" s="224">
        <v>0</v>
      </c>
      <c r="I31" s="224">
        <v>0</v>
      </c>
      <c r="J31" s="224">
        <v>0</v>
      </c>
      <c r="K31" s="224">
        <v>0</v>
      </c>
      <c r="L31" s="224">
        <v>0</v>
      </c>
      <c r="M31" s="224">
        <v>0</v>
      </c>
      <c r="N31" s="224">
        <v>0</v>
      </c>
      <c r="O31" s="224">
        <v>0</v>
      </c>
      <c r="P31" s="224">
        <v>0</v>
      </c>
      <c r="Q31" s="224">
        <v>0</v>
      </c>
    </row>
    <row r="32" spans="1:17" ht="19.5" thickBot="1" x14ac:dyDescent="0.35">
      <c r="A32" s="216">
        <v>2.4</v>
      </c>
      <c r="B32" s="217" t="s">
        <v>605</v>
      </c>
      <c r="C32" s="225">
        <v>0</v>
      </c>
      <c r="D32" s="226">
        <v>0</v>
      </c>
      <c r="E32" s="223">
        <f t="shared" si="3"/>
        <v>0</v>
      </c>
      <c r="F32" s="224">
        <v>0</v>
      </c>
      <c r="G32" s="224">
        <v>0</v>
      </c>
      <c r="H32" s="224">
        <v>0</v>
      </c>
      <c r="I32" s="224">
        <v>0</v>
      </c>
      <c r="J32" s="224">
        <v>0</v>
      </c>
      <c r="K32" s="224">
        <v>0</v>
      </c>
      <c r="L32" s="224">
        <v>0</v>
      </c>
      <c r="M32" s="224">
        <v>0</v>
      </c>
      <c r="N32" s="224">
        <v>0</v>
      </c>
      <c r="O32" s="224">
        <v>0</v>
      </c>
      <c r="P32" s="224">
        <v>0</v>
      </c>
      <c r="Q32" s="224">
        <v>0</v>
      </c>
    </row>
    <row r="33" spans="1:17" ht="19.5" thickBot="1" x14ac:dyDescent="0.35">
      <c r="A33" s="216">
        <v>2.5</v>
      </c>
      <c r="B33" s="217" t="s">
        <v>606</v>
      </c>
      <c r="C33" s="225">
        <v>0</v>
      </c>
      <c r="D33" s="226">
        <v>0</v>
      </c>
      <c r="E33" s="223">
        <f t="shared" si="3"/>
        <v>0</v>
      </c>
      <c r="F33" s="224">
        <v>0</v>
      </c>
      <c r="G33" s="224">
        <v>0</v>
      </c>
      <c r="H33" s="224">
        <v>0</v>
      </c>
      <c r="I33" s="224">
        <v>0</v>
      </c>
      <c r="J33" s="224">
        <v>0</v>
      </c>
      <c r="K33" s="224">
        <v>0</v>
      </c>
      <c r="L33" s="224">
        <v>0</v>
      </c>
      <c r="M33" s="224">
        <v>0</v>
      </c>
      <c r="N33" s="224">
        <v>0</v>
      </c>
      <c r="O33" s="224">
        <v>0</v>
      </c>
      <c r="P33" s="224">
        <v>0</v>
      </c>
      <c r="Q33" s="224">
        <v>0</v>
      </c>
    </row>
    <row r="34" spans="1:17" ht="19.5" thickBot="1" x14ac:dyDescent="0.35">
      <c r="A34" s="323">
        <v>3</v>
      </c>
      <c r="B34" s="324" t="s">
        <v>607</v>
      </c>
      <c r="C34" s="328">
        <v>0</v>
      </c>
      <c r="D34" s="329">
        <f>D35+D36</f>
        <v>0</v>
      </c>
      <c r="E34" s="329">
        <f t="shared" ref="E34:Q34" si="6">E35+E36</f>
        <v>0</v>
      </c>
      <c r="F34" s="329">
        <f t="shared" si="6"/>
        <v>0</v>
      </c>
      <c r="G34" s="329">
        <f t="shared" si="6"/>
        <v>0</v>
      </c>
      <c r="H34" s="329">
        <f t="shared" si="6"/>
        <v>0</v>
      </c>
      <c r="I34" s="329">
        <f t="shared" si="6"/>
        <v>0</v>
      </c>
      <c r="J34" s="329">
        <f t="shared" si="6"/>
        <v>0</v>
      </c>
      <c r="K34" s="329">
        <f t="shared" si="6"/>
        <v>0</v>
      </c>
      <c r="L34" s="329">
        <f t="shared" si="6"/>
        <v>0</v>
      </c>
      <c r="M34" s="329">
        <f t="shared" si="6"/>
        <v>0</v>
      </c>
      <c r="N34" s="329">
        <f t="shared" si="6"/>
        <v>0</v>
      </c>
      <c r="O34" s="329">
        <f t="shared" si="6"/>
        <v>0</v>
      </c>
      <c r="P34" s="329">
        <f t="shared" si="6"/>
        <v>0</v>
      </c>
      <c r="Q34" s="329">
        <f t="shared" si="6"/>
        <v>0</v>
      </c>
    </row>
    <row r="35" spans="1:17" ht="19.5" thickBot="1" x14ac:dyDescent="0.35">
      <c r="A35" s="216">
        <v>3.1</v>
      </c>
      <c r="B35" s="217" t="s">
        <v>608</v>
      </c>
      <c r="C35" s="221">
        <v>0</v>
      </c>
      <c r="D35" s="222">
        <v>0</v>
      </c>
      <c r="E35" s="223">
        <f t="shared" si="3"/>
        <v>0</v>
      </c>
      <c r="F35" s="224">
        <v>0</v>
      </c>
      <c r="G35" s="224">
        <v>0</v>
      </c>
      <c r="H35" s="224">
        <v>0</v>
      </c>
      <c r="I35" s="224">
        <v>0</v>
      </c>
      <c r="J35" s="224">
        <v>0</v>
      </c>
      <c r="K35" s="224">
        <v>0</v>
      </c>
      <c r="L35" s="224">
        <v>0</v>
      </c>
      <c r="M35" s="224">
        <v>0</v>
      </c>
      <c r="N35" s="224">
        <v>0</v>
      </c>
      <c r="O35" s="224">
        <v>0</v>
      </c>
      <c r="P35" s="224">
        <v>0</v>
      </c>
      <c r="Q35" s="224">
        <v>0</v>
      </c>
    </row>
    <row r="36" spans="1:17" ht="57" thickBot="1" x14ac:dyDescent="0.35">
      <c r="A36" s="216">
        <v>3.9</v>
      </c>
      <c r="B36" s="217" t="s">
        <v>609</v>
      </c>
      <c r="C36" s="221">
        <v>0</v>
      </c>
      <c r="D36" s="222">
        <v>0</v>
      </c>
      <c r="E36" s="223">
        <f t="shared" si="3"/>
        <v>0</v>
      </c>
      <c r="F36" s="224">
        <v>0</v>
      </c>
      <c r="G36" s="224">
        <v>0</v>
      </c>
      <c r="H36" s="224">
        <v>0</v>
      </c>
      <c r="I36" s="224">
        <v>0</v>
      </c>
      <c r="J36" s="224">
        <v>0</v>
      </c>
      <c r="K36" s="224">
        <v>0</v>
      </c>
      <c r="L36" s="224">
        <v>0</v>
      </c>
      <c r="M36" s="224">
        <v>0</v>
      </c>
      <c r="N36" s="224">
        <v>0</v>
      </c>
      <c r="O36" s="224">
        <v>0</v>
      </c>
      <c r="P36" s="224">
        <v>0</v>
      </c>
      <c r="Q36" s="224">
        <v>0</v>
      </c>
    </row>
    <row r="37" spans="1:17" ht="19.5" thickBot="1" x14ac:dyDescent="0.35">
      <c r="A37" s="323">
        <v>4</v>
      </c>
      <c r="B37" s="324" t="s">
        <v>610</v>
      </c>
      <c r="C37" s="325">
        <v>32107110.600000001</v>
      </c>
      <c r="D37" s="326">
        <f>D38+D39+D40+D41+D42+D44</f>
        <v>32107110.600000005</v>
      </c>
      <c r="E37" s="326">
        <f t="shared" ref="E37:Q37" si="7">E38+E39+E40+E41+E42+E44</f>
        <v>0</v>
      </c>
      <c r="F37" s="326">
        <f t="shared" si="7"/>
        <v>2675592.54</v>
      </c>
      <c r="G37" s="326">
        <f t="shared" si="7"/>
        <v>2675592.54</v>
      </c>
      <c r="H37" s="326">
        <f t="shared" si="7"/>
        <v>2675592.52</v>
      </c>
      <c r="I37" s="326">
        <f t="shared" si="7"/>
        <v>2675592.61</v>
      </c>
      <c r="J37" s="326">
        <f t="shared" si="7"/>
        <v>2675592.6100000003</v>
      </c>
      <c r="K37" s="326">
        <f t="shared" si="7"/>
        <v>2675592.54</v>
      </c>
      <c r="L37" s="326">
        <f t="shared" si="7"/>
        <v>2675592.54</v>
      </c>
      <c r="M37" s="326">
        <f t="shared" si="7"/>
        <v>2675592.54</v>
      </c>
      <c r="N37" s="326">
        <f t="shared" si="7"/>
        <v>2675592.54</v>
      </c>
      <c r="O37" s="326">
        <f t="shared" si="7"/>
        <v>2675592.54</v>
      </c>
      <c r="P37" s="326">
        <f t="shared" si="7"/>
        <v>2675592.54</v>
      </c>
      <c r="Q37" s="326">
        <f t="shared" si="7"/>
        <v>2675592.54</v>
      </c>
    </row>
    <row r="38" spans="1:17" ht="38.25" thickBot="1" x14ac:dyDescent="0.35">
      <c r="A38" s="216">
        <v>4.0999999999999996</v>
      </c>
      <c r="B38" s="217" t="s">
        <v>611</v>
      </c>
      <c r="C38" s="221">
        <v>8614075.0600000005</v>
      </c>
      <c r="D38" s="222">
        <v>8614075.0600000005</v>
      </c>
      <c r="E38" s="223">
        <f t="shared" si="3"/>
        <v>0</v>
      </c>
      <c r="F38" s="224">
        <v>717839.59</v>
      </c>
      <c r="G38" s="224">
        <v>717839.59</v>
      </c>
      <c r="H38" s="224">
        <v>717839.57</v>
      </c>
      <c r="I38" s="224">
        <v>717839.59</v>
      </c>
      <c r="J38" s="224">
        <v>717839.59</v>
      </c>
      <c r="K38" s="224">
        <v>717839.59</v>
      </c>
      <c r="L38" s="224">
        <v>717839.59</v>
      </c>
      <c r="M38" s="224">
        <v>717839.59</v>
      </c>
      <c r="N38" s="224">
        <v>717839.59</v>
      </c>
      <c r="O38" s="224">
        <v>717839.59</v>
      </c>
      <c r="P38" s="224">
        <v>717839.59</v>
      </c>
      <c r="Q38" s="224">
        <v>717839.59</v>
      </c>
    </row>
    <row r="39" spans="1:17" ht="19.5" thickBot="1" x14ac:dyDescent="0.35">
      <c r="A39" s="216">
        <v>4.2</v>
      </c>
      <c r="B39" s="217" t="s">
        <v>612</v>
      </c>
      <c r="C39" s="221">
        <v>0</v>
      </c>
      <c r="D39" s="222">
        <v>0</v>
      </c>
      <c r="E39" s="223">
        <f t="shared" si="3"/>
        <v>0</v>
      </c>
      <c r="F39" s="224">
        <v>0</v>
      </c>
      <c r="G39" s="224">
        <v>0</v>
      </c>
      <c r="H39" s="224">
        <v>0</v>
      </c>
      <c r="I39" s="224">
        <v>0</v>
      </c>
      <c r="J39" s="224">
        <v>0</v>
      </c>
      <c r="K39" s="224">
        <v>0</v>
      </c>
      <c r="L39" s="224">
        <v>0</v>
      </c>
      <c r="M39" s="224">
        <v>0</v>
      </c>
      <c r="N39" s="224">
        <v>0</v>
      </c>
      <c r="O39" s="224">
        <v>0</v>
      </c>
      <c r="P39" s="224">
        <v>0</v>
      </c>
      <c r="Q39" s="224">
        <v>0</v>
      </c>
    </row>
    <row r="40" spans="1:17" ht="19.5" thickBot="1" x14ac:dyDescent="0.35">
      <c r="A40" s="216">
        <v>4.3</v>
      </c>
      <c r="B40" s="217" t="s">
        <v>613</v>
      </c>
      <c r="C40" s="221">
        <v>19082187.670000002</v>
      </c>
      <c r="D40" s="222">
        <v>19082187.670000002</v>
      </c>
      <c r="E40" s="223">
        <f t="shared" si="3"/>
        <v>0</v>
      </c>
      <c r="F40" s="224">
        <v>1590182.3</v>
      </c>
      <c r="G40" s="224">
        <v>1590182.3</v>
      </c>
      <c r="H40" s="224">
        <v>1590182.3</v>
      </c>
      <c r="I40" s="224">
        <v>1590182.37</v>
      </c>
      <c r="J40" s="224">
        <v>1590182.3</v>
      </c>
      <c r="K40" s="224">
        <v>1590182.3</v>
      </c>
      <c r="L40" s="224">
        <v>1590182.3</v>
      </c>
      <c r="M40" s="224">
        <v>1590182.3</v>
      </c>
      <c r="N40" s="224">
        <v>1590182.3</v>
      </c>
      <c r="O40" s="224">
        <v>1590182.3</v>
      </c>
      <c r="P40" s="224">
        <v>1590182.3</v>
      </c>
      <c r="Q40" s="224">
        <v>1590182.3</v>
      </c>
    </row>
    <row r="41" spans="1:17" ht="19.5" thickBot="1" x14ac:dyDescent="0.35">
      <c r="A41" s="216">
        <v>4.4000000000000004</v>
      </c>
      <c r="B41" s="217" t="s">
        <v>614</v>
      </c>
      <c r="C41" s="221">
        <v>4410847.87</v>
      </c>
      <c r="D41" s="222">
        <v>4410847.87</v>
      </c>
      <c r="E41" s="223">
        <f t="shared" si="3"/>
        <v>0</v>
      </c>
      <c r="F41" s="224">
        <v>367570.65</v>
      </c>
      <c r="G41" s="224">
        <v>367570.65</v>
      </c>
      <c r="H41" s="224">
        <v>367570.65</v>
      </c>
      <c r="I41" s="224">
        <v>367570.65</v>
      </c>
      <c r="J41" s="224">
        <v>367570.72</v>
      </c>
      <c r="K41" s="224">
        <v>367570.65</v>
      </c>
      <c r="L41" s="224">
        <v>367570.65</v>
      </c>
      <c r="M41" s="224">
        <v>367570.65</v>
      </c>
      <c r="N41" s="224">
        <v>367570.65</v>
      </c>
      <c r="O41" s="224">
        <v>367570.65</v>
      </c>
      <c r="P41" s="224">
        <v>367570.65</v>
      </c>
      <c r="Q41" s="224">
        <v>367570.65</v>
      </c>
    </row>
    <row r="42" spans="1:17" ht="19.5" thickBot="1" x14ac:dyDescent="0.35">
      <c r="A42" s="216">
        <v>4.5</v>
      </c>
      <c r="B42" s="217" t="s">
        <v>615</v>
      </c>
      <c r="C42" s="221">
        <v>0</v>
      </c>
      <c r="D42" s="222">
        <f>D43</f>
        <v>0</v>
      </c>
      <c r="E42" s="222">
        <f t="shared" ref="E42:Q42" si="8">E43</f>
        <v>0</v>
      </c>
      <c r="F42" s="222">
        <f t="shared" si="8"/>
        <v>0</v>
      </c>
      <c r="G42" s="222">
        <f t="shared" si="8"/>
        <v>0</v>
      </c>
      <c r="H42" s="222">
        <f t="shared" si="8"/>
        <v>0</v>
      </c>
      <c r="I42" s="222">
        <f t="shared" si="8"/>
        <v>0</v>
      </c>
      <c r="J42" s="222">
        <f t="shared" si="8"/>
        <v>0</v>
      </c>
      <c r="K42" s="222">
        <f t="shared" si="8"/>
        <v>0</v>
      </c>
      <c r="L42" s="222">
        <f t="shared" si="8"/>
        <v>0</v>
      </c>
      <c r="M42" s="222">
        <f t="shared" si="8"/>
        <v>0</v>
      </c>
      <c r="N42" s="222">
        <f t="shared" si="8"/>
        <v>0</v>
      </c>
      <c r="O42" s="222">
        <f t="shared" si="8"/>
        <v>0</v>
      </c>
      <c r="P42" s="222">
        <f t="shared" si="8"/>
        <v>0</v>
      </c>
      <c r="Q42" s="222">
        <f t="shared" si="8"/>
        <v>0</v>
      </c>
    </row>
    <row r="43" spans="1:17" ht="19.5" thickBot="1" x14ac:dyDescent="0.35">
      <c r="A43" s="216" t="s">
        <v>616</v>
      </c>
      <c r="B43" s="217" t="s">
        <v>617</v>
      </c>
      <c r="C43" s="221">
        <v>0</v>
      </c>
      <c r="D43" s="222">
        <v>0</v>
      </c>
      <c r="E43" s="223">
        <f t="shared" si="3"/>
        <v>0</v>
      </c>
      <c r="F43" s="228">
        <v>0</v>
      </c>
      <c r="G43" s="228">
        <v>0</v>
      </c>
      <c r="H43" s="228">
        <v>0</v>
      </c>
      <c r="I43" s="228">
        <v>0</v>
      </c>
      <c r="J43" s="228">
        <v>0</v>
      </c>
      <c r="K43" s="228">
        <v>0</v>
      </c>
      <c r="L43" s="228">
        <v>0</v>
      </c>
      <c r="M43" s="228">
        <v>0</v>
      </c>
      <c r="N43" s="228">
        <v>0</v>
      </c>
      <c r="O43" s="228">
        <v>0</v>
      </c>
      <c r="P43" s="228">
        <v>0</v>
      </c>
      <c r="Q43" s="228">
        <v>0</v>
      </c>
    </row>
    <row r="44" spans="1:17" ht="57" thickBot="1" x14ac:dyDescent="0.35">
      <c r="A44" s="216">
        <v>4.9000000000000004</v>
      </c>
      <c r="B44" s="217" t="s">
        <v>618</v>
      </c>
      <c r="C44" s="221">
        <v>0</v>
      </c>
      <c r="D44" s="222">
        <v>0</v>
      </c>
      <c r="E44" s="223">
        <f t="shared" ref="E44" si="9">C44-D44</f>
        <v>0</v>
      </c>
      <c r="F44" s="224">
        <v>0</v>
      </c>
      <c r="G44" s="224">
        <v>0</v>
      </c>
      <c r="H44" s="224">
        <v>0</v>
      </c>
      <c r="I44" s="224">
        <v>0</v>
      </c>
      <c r="J44" s="224">
        <v>0</v>
      </c>
      <c r="K44" s="224">
        <v>0</v>
      </c>
      <c r="L44" s="224">
        <v>0</v>
      </c>
      <c r="M44" s="224">
        <v>0</v>
      </c>
      <c r="N44" s="224">
        <v>0</v>
      </c>
      <c r="O44" s="224">
        <v>0</v>
      </c>
      <c r="P44" s="224">
        <v>0</v>
      </c>
      <c r="Q44" s="224">
        <v>0</v>
      </c>
    </row>
    <row r="45" spans="1:17" ht="19.5" thickBot="1" x14ac:dyDescent="0.35">
      <c r="A45" s="323">
        <v>5</v>
      </c>
      <c r="B45" s="324" t="s">
        <v>619</v>
      </c>
      <c r="C45" s="325">
        <v>2922984</v>
      </c>
      <c r="D45" s="326">
        <f>SUM(D46:D48)</f>
        <v>2922984</v>
      </c>
      <c r="E45" s="326">
        <f t="shared" ref="E45:Q45" si="10">SUM(E46:E48)</f>
        <v>0</v>
      </c>
      <c r="F45" s="326">
        <f t="shared" si="10"/>
        <v>243582</v>
      </c>
      <c r="G45" s="326">
        <f t="shared" si="10"/>
        <v>243582</v>
      </c>
      <c r="H45" s="326">
        <f t="shared" si="10"/>
        <v>243582</v>
      </c>
      <c r="I45" s="326">
        <f t="shared" si="10"/>
        <v>243582</v>
      </c>
      <c r="J45" s="326">
        <f t="shared" si="10"/>
        <v>243582</v>
      </c>
      <c r="K45" s="326">
        <f t="shared" si="10"/>
        <v>243582</v>
      </c>
      <c r="L45" s="326">
        <f t="shared" si="10"/>
        <v>243582</v>
      </c>
      <c r="M45" s="326">
        <f t="shared" si="10"/>
        <v>243582</v>
      </c>
      <c r="N45" s="326">
        <f t="shared" si="10"/>
        <v>243582</v>
      </c>
      <c r="O45" s="326">
        <f t="shared" si="10"/>
        <v>243582</v>
      </c>
      <c r="P45" s="326">
        <f t="shared" si="10"/>
        <v>243582</v>
      </c>
      <c r="Q45" s="326">
        <f t="shared" si="10"/>
        <v>243582</v>
      </c>
    </row>
    <row r="46" spans="1:17" ht="19.5" thickBot="1" x14ac:dyDescent="0.35">
      <c r="A46" s="216">
        <v>5.0999999999999996</v>
      </c>
      <c r="B46" s="217" t="s">
        <v>620</v>
      </c>
      <c r="C46" s="221">
        <v>2922984</v>
      </c>
      <c r="D46" s="222">
        <v>2922984</v>
      </c>
      <c r="E46" s="223">
        <f t="shared" si="3"/>
        <v>0</v>
      </c>
      <c r="F46" s="224">
        <v>243582</v>
      </c>
      <c r="G46" s="224">
        <v>243582</v>
      </c>
      <c r="H46" s="224">
        <v>243582</v>
      </c>
      <c r="I46" s="224">
        <v>243582</v>
      </c>
      <c r="J46" s="224">
        <v>243582</v>
      </c>
      <c r="K46" s="224">
        <v>243582</v>
      </c>
      <c r="L46" s="224">
        <v>243582</v>
      </c>
      <c r="M46" s="224">
        <v>243582</v>
      </c>
      <c r="N46" s="224">
        <v>243582</v>
      </c>
      <c r="O46" s="224">
        <v>243582</v>
      </c>
      <c r="P46" s="224">
        <v>243582</v>
      </c>
      <c r="Q46" s="224">
        <v>243582</v>
      </c>
    </row>
    <row r="47" spans="1:17" ht="19.5" thickBot="1" x14ac:dyDescent="0.35">
      <c r="A47" s="216">
        <v>5.2</v>
      </c>
      <c r="B47" s="217" t="s">
        <v>621</v>
      </c>
      <c r="C47" s="221">
        <v>0</v>
      </c>
      <c r="D47" s="332">
        <v>0</v>
      </c>
      <c r="E47" s="220">
        <f t="shared" si="3"/>
        <v>0</v>
      </c>
      <c r="F47" s="224">
        <v>0</v>
      </c>
      <c r="G47" s="224">
        <v>0</v>
      </c>
      <c r="H47" s="224">
        <v>0</v>
      </c>
      <c r="I47" s="224">
        <v>0</v>
      </c>
      <c r="J47" s="224">
        <v>0</v>
      </c>
      <c r="K47" s="224">
        <v>0</v>
      </c>
      <c r="L47" s="224">
        <v>0</v>
      </c>
      <c r="M47" s="224">
        <v>0</v>
      </c>
      <c r="N47" s="224">
        <v>0</v>
      </c>
      <c r="O47" s="224">
        <v>0</v>
      </c>
      <c r="P47" s="224">
        <v>0</v>
      </c>
      <c r="Q47" s="224">
        <v>0</v>
      </c>
    </row>
    <row r="48" spans="1:17" ht="57" thickBot="1" x14ac:dyDescent="0.35">
      <c r="A48" s="216">
        <v>5.9</v>
      </c>
      <c r="B48" s="217" t="s">
        <v>622</v>
      </c>
      <c r="C48" s="221">
        <v>0</v>
      </c>
      <c r="D48" s="222">
        <v>0</v>
      </c>
      <c r="E48" s="223">
        <f t="shared" si="3"/>
        <v>0</v>
      </c>
      <c r="F48" s="224">
        <v>0</v>
      </c>
      <c r="G48" s="224">
        <v>0</v>
      </c>
      <c r="H48" s="224">
        <v>0</v>
      </c>
      <c r="I48" s="224">
        <v>0</v>
      </c>
      <c r="J48" s="224">
        <v>0</v>
      </c>
      <c r="K48" s="224">
        <v>0</v>
      </c>
      <c r="L48" s="224">
        <v>0</v>
      </c>
      <c r="M48" s="224">
        <v>0</v>
      </c>
      <c r="N48" s="224">
        <v>0</v>
      </c>
      <c r="O48" s="224">
        <v>0</v>
      </c>
      <c r="P48" s="224">
        <v>0</v>
      </c>
      <c r="Q48" s="224">
        <v>0</v>
      </c>
    </row>
    <row r="49" spans="1:17" ht="19.5" thickBot="1" x14ac:dyDescent="0.35">
      <c r="A49" s="323">
        <v>6</v>
      </c>
      <c r="B49" s="324" t="s">
        <v>623</v>
      </c>
      <c r="C49" s="325">
        <v>6038680.5</v>
      </c>
      <c r="D49" s="326">
        <f>SUM(D50:D52)</f>
        <v>6038680.5</v>
      </c>
      <c r="E49" s="326">
        <f t="shared" ref="E49:Q49" si="11">SUM(E50:E52)</f>
        <v>0</v>
      </c>
      <c r="F49" s="326">
        <f t="shared" si="11"/>
        <v>503223.37</v>
      </c>
      <c r="G49" s="326">
        <f t="shared" si="11"/>
        <v>503223.37</v>
      </c>
      <c r="H49" s="326">
        <f t="shared" si="11"/>
        <v>503223.37</v>
      </c>
      <c r="I49" s="326">
        <f t="shared" si="11"/>
        <v>503223.43</v>
      </c>
      <c r="J49" s="326">
        <f t="shared" si="11"/>
        <v>503223.37</v>
      </c>
      <c r="K49" s="326">
        <f t="shared" si="11"/>
        <v>503223.37</v>
      </c>
      <c r="L49" s="326">
        <f t="shared" si="11"/>
        <v>503223.37</v>
      </c>
      <c r="M49" s="326">
        <f t="shared" si="11"/>
        <v>503223.37</v>
      </c>
      <c r="N49" s="326">
        <f t="shared" si="11"/>
        <v>503223.37</v>
      </c>
      <c r="O49" s="326">
        <f t="shared" si="11"/>
        <v>503223.37</v>
      </c>
      <c r="P49" s="326">
        <f t="shared" si="11"/>
        <v>503223.37</v>
      </c>
      <c r="Q49" s="326">
        <f t="shared" si="11"/>
        <v>503223.37</v>
      </c>
    </row>
    <row r="50" spans="1:17" ht="19.5" thickBot="1" x14ac:dyDescent="0.35">
      <c r="A50" s="216">
        <v>6.1</v>
      </c>
      <c r="B50" s="217" t="s">
        <v>624</v>
      </c>
      <c r="C50" s="221">
        <v>6038680.5</v>
      </c>
      <c r="D50" s="222">
        <v>6038680.5</v>
      </c>
      <c r="E50" s="223">
        <f t="shared" si="3"/>
        <v>0</v>
      </c>
      <c r="F50" s="224">
        <v>503223.37</v>
      </c>
      <c r="G50" s="224">
        <v>503223.37</v>
      </c>
      <c r="H50" s="224">
        <v>503223.37</v>
      </c>
      <c r="I50" s="224">
        <v>503223.43</v>
      </c>
      <c r="J50" s="224">
        <v>503223.37</v>
      </c>
      <c r="K50" s="224">
        <v>503223.37</v>
      </c>
      <c r="L50" s="224">
        <v>503223.37</v>
      </c>
      <c r="M50" s="224">
        <v>503223.37</v>
      </c>
      <c r="N50" s="224">
        <v>503223.37</v>
      </c>
      <c r="O50" s="224">
        <v>503223.37</v>
      </c>
      <c r="P50" s="224">
        <v>503223.37</v>
      </c>
      <c r="Q50" s="224">
        <v>503223.37</v>
      </c>
    </row>
    <row r="51" spans="1:17" ht="19.5" thickBot="1" x14ac:dyDescent="0.35">
      <c r="A51" s="216">
        <v>6.2</v>
      </c>
      <c r="B51" s="217" t="s">
        <v>625</v>
      </c>
      <c r="C51" s="221">
        <v>0</v>
      </c>
      <c r="D51" s="222">
        <v>0</v>
      </c>
      <c r="E51" s="223">
        <f t="shared" si="3"/>
        <v>0</v>
      </c>
      <c r="F51" s="224">
        <v>0</v>
      </c>
      <c r="G51" s="224">
        <v>0</v>
      </c>
      <c r="H51" s="224">
        <v>0</v>
      </c>
      <c r="I51" s="224">
        <v>0</v>
      </c>
      <c r="J51" s="224">
        <v>0</v>
      </c>
      <c r="K51" s="224">
        <v>0</v>
      </c>
      <c r="L51" s="224">
        <v>0</v>
      </c>
      <c r="M51" s="224">
        <v>0</v>
      </c>
      <c r="N51" s="224">
        <v>0</v>
      </c>
      <c r="O51" s="224">
        <v>0</v>
      </c>
      <c r="P51" s="224">
        <v>0</v>
      </c>
      <c r="Q51" s="224">
        <v>0</v>
      </c>
    </row>
    <row r="52" spans="1:17" ht="57" thickBot="1" x14ac:dyDescent="0.35">
      <c r="A52" s="216">
        <v>6.9</v>
      </c>
      <c r="B52" s="217" t="s">
        <v>626</v>
      </c>
      <c r="C52" s="221">
        <v>0</v>
      </c>
      <c r="D52" s="222">
        <v>0</v>
      </c>
      <c r="E52" s="223">
        <f t="shared" si="3"/>
        <v>0</v>
      </c>
      <c r="F52" s="224">
        <v>0</v>
      </c>
      <c r="G52" s="224">
        <v>0</v>
      </c>
      <c r="H52" s="224">
        <v>0</v>
      </c>
      <c r="I52" s="224">
        <v>0</v>
      </c>
      <c r="J52" s="224">
        <v>0</v>
      </c>
      <c r="K52" s="224">
        <v>0</v>
      </c>
      <c r="L52" s="224">
        <v>0</v>
      </c>
      <c r="M52" s="224">
        <v>0</v>
      </c>
      <c r="N52" s="224">
        <v>0</v>
      </c>
      <c r="O52" s="224">
        <v>0</v>
      </c>
      <c r="P52" s="224">
        <v>0</v>
      </c>
      <c r="Q52" s="224">
        <v>0</v>
      </c>
    </row>
    <row r="53" spans="1:17" ht="19.5" thickBot="1" x14ac:dyDescent="0.35">
      <c r="A53" s="323">
        <v>7</v>
      </c>
      <c r="B53" s="324" t="s">
        <v>627</v>
      </c>
      <c r="C53" s="325">
        <v>0</v>
      </c>
      <c r="D53" s="326">
        <f>SUM(D54:D56)</f>
        <v>0</v>
      </c>
      <c r="E53" s="326">
        <f t="shared" ref="E53:Q53" si="12">SUM(E54:E56)</f>
        <v>0</v>
      </c>
      <c r="F53" s="326">
        <f t="shared" si="12"/>
        <v>0</v>
      </c>
      <c r="G53" s="326">
        <f t="shared" si="12"/>
        <v>0</v>
      </c>
      <c r="H53" s="326">
        <f t="shared" si="12"/>
        <v>0</v>
      </c>
      <c r="I53" s="326">
        <f t="shared" si="12"/>
        <v>0</v>
      </c>
      <c r="J53" s="326">
        <f t="shared" si="12"/>
        <v>0</v>
      </c>
      <c r="K53" s="326">
        <f t="shared" si="12"/>
        <v>0</v>
      </c>
      <c r="L53" s="326">
        <f t="shared" si="12"/>
        <v>0</v>
      </c>
      <c r="M53" s="326">
        <f t="shared" si="12"/>
        <v>0</v>
      </c>
      <c r="N53" s="326">
        <f t="shared" si="12"/>
        <v>0</v>
      </c>
      <c r="O53" s="326">
        <f t="shared" si="12"/>
        <v>0</v>
      </c>
      <c r="P53" s="326">
        <f t="shared" si="12"/>
        <v>0</v>
      </c>
      <c r="Q53" s="326">
        <f t="shared" si="12"/>
        <v>0</v>
      </c>
    </row>
    <row r="54" spans="1:17" ht="38.25" thickBot="1" x14ac:dyDescent="0.35">
      <c r="A54" s="216">
        <v>7.1</v>
      </c>
      <c r="B54" s="217" t="s">
        <v>628</v>
      </c>
      <c r="C54" s="221">
        <v>0</v>
      </c>
      <c r="D54" s="222">
        <v>0</v>
      </c>
      <c r="E54" s="223">
        <f t="shared" si="3"/>
        <v>0</v>
      </c>
      <c r="F54" s="224">
        <v>0</v>
      </c>
      <c r="G54" s="224">
        <v>0</v>
      </c>
      <c r="H54" s="224">
        <v>0</v>
      </c>
      <c r="I54" s="224">
        <v>0</v>
      </c>
      <c r="J54" s="224">
        <v>0</v>
      </c>
      <c r="K54" s="224">
        <v>0</v>
      </c>
      <c r="L54" s="224">
        <v>0</v>
      </c>
      <c r="M54" s="224">
        <v>0</v>
      </c>
      <c r="N54" s="224">
        <v>0</v>
      </c>
      <c r="O54" s="224">
        <v>0</v>
      </c>
      <c r="P54" s="224">
        <v>0</v>
      </c>
      <c r="Q54" s="224">
        <v>0</v>
      </c>
    </row>
    <row r="55" spans="1:17" ht="38.25" thickBot="1" x14ac:dyDescent="0.35">
      <c r="A55" s="216">
        <v>7.2</v>
      </c>
      <c r="B55" s="217" t="s">
        <v>629</v>
      </c>
      <c r="C55" s="221">
        <v>0</v>
      </c>
      <c r="D55" s="222">
        <v>0</v>
      </c>
      <c r="E55" s="223">
        <f t="shared" si="3"/>
        <v>0</v>
      </c>
      <c r="F55" s="224">
        <v>0</v>
      </c>
      <c r="G55" s="224">
        <v>0</v>
      </c>
      <c r="H55" s="224">
        <v>0</v>
      </c>
      <c r="I55" s="224">
        <v>0</v>
      </c>
      <c r="J55" s="224">
        <v>0</v>
      </c>
      <c r="K55" s="224">
        <v>0</v>
      </c>
      <c r="L55" s="224">
        <v>0</v>
      </c>
      <c r="M55" s="224">
        <v>0</v>
      </c>
      <c r="N55" s="224">
        <v>0</v>
      </c>
      <c r="O55" s="224">
        <v>0</v>
      </c>
      <c r="P55" s="224">
        <v>0</v>
      </c>
      <c r="Q55" s="224">
        <v>0</v>
      </c>
    </row>
    <row r="56" spans="1:17" ht="38.25" thickBot="1" x14ac:dyDescent="0.35">
      <c r="A56" s="216">
        <v>7.3</v>
      </c>
      <c r="B56" s="217" t="s">
        <v>630</v>
      </c>
      <c r="C56" s="221">
        <v>0</v>
      </c>
      <c r="D56" s="222">
        <v>0</v>
      </c>
      <c r="E56" s="223">
        <f t="shared" si="3"/>
        <v>0</v>
      </c>
      <c r="F56" s="224">
        <v>0</v>
      </c>
      <c r="G56" s="224">
        <v>0</v>
      </c>
      <c r="H56" s="224">
        <v>0</v>
      </c>
      <c r="I56" s="224">
        <v>0</v>
      </c>
      <c r="J56" s="224">
        <v>0</v>
      </c>
      <c r="K56" s="224">
        <v>0</v>
      </c>
      <c r="L56" s="224">
        <v>0</v>
      </c>
      <c r="M56" s="224">
        <v>0</v>
      </c>
      <c r="N56" s="224">
        <v>0</v>
      </c>
      <c r="O56" s="224">
        <v>0</v>
      </c>
      <c r="P56" s="224">
        <v>0</v>
      </c>
      <c r="Q56" s="224">
        <v>0</v>
      </c>
    </row>
    <row r="57" spans="1:17" ht="19.5" thickBot="1" x14ac:dyDescent="0.35">
      <c r="A57" s="323">
        <v>8</v>
      </c>
      <c r="B57" s="324" t="s">
        <v>631</v>
      </c>
      <c r="C57" s="325">
        <v>283092853.80000001</v>
      </c>
      <c r="D57" s="326">
        <f>D58+D68+D73</f>
        <v>267414642.40000001</v>
      </c>
      <c r="E57" s="326">
        <f t="shared" ref="E57:Q57" si="13">E58+E68+E73</f>
        <v>0</v>
      </c>
      <c r="F57" s="326">
        <f t="shared" si="13"/>
        <v>22284572.610000003</v>
      </c>
      <c r="G57" s="326">
        <f t="shared" si="13"/>
        <v>22284572.610000003</v>
      </c>
      <c r="H57" s="326">
        <f t="shared" si="13"/>
        <v>22284572.610000003</v>
      </c>
      <c r="I57" s="326">
        <f t="shared" si="13"/>
        <v>22284572.610000003</v>
      </c>
      <c r="J57" s="326">
        <f t="shared" si="13"/>
        <v>22284572.610000003</v>
      </c>
      <c r="K57" s="326">
        <f t="shared" si="13"/>
        <v>22284572.610000003</v>
      </c>
      <c r="L57" s="326">
        <f t="shared" si="13"/>
        <v>22284572.610000003</v>
      </c>
      <c r="M57" s="326">
        <f t="shared" si="13"/>
        <v>22284572.610000003</v>
      </c>
      <c r="N57" s="326">
        <f t="shared" si="13"/>
        <v>22284572.610000003</v>
      </c>
      <c r="O57" s="326">
        <f t="shared" si="13"/>
        <v>22284572.610000003</v>
      </c>
      <c r="P57" s="326">
        <f t="shared" si="13"/>
        <v>22284572.670000002</v>
      </c>
      <c r="Q57" s="326">
        <f t="shared" si="13"/>
        <v>22284343.629999999</v>
      </c>
    </row>
    <row r="58" spans="1:17" ht="19.5" thickBot="1" x14ac:dyDescent="0.35">
      <c r="A58" s="216">
        <v>8.1</v>
      </c>
      <c r="B58" s="217" t="s">
        <v>632</v>
      </c>
      <c r="C58" s="221">
        <v>127681216</v>
      </c>
      <c r="D58" s="222">
        <f>SUM(D59:D67)</f>
        <v>127681216</v>
      </c>
      <c r="E58" s="222">
        <f t="shared" ref="E58:Q58" si="14">SUM(E59:E67)</f>
        <v>0</v>
      </c>
      <c r="F58" s="222">
        <f t="shared" si="14"/>
        <v>10640120.41</v>
      </c>
      <c r="G58" s="222">
        <f t="shared" si="14"/>
        <v>10640120.41</v>
      </c>
      <c r="H58" s="222">
        <f t="shared" si="14"/>
        <v>10640120.41</v>
      </c>
      <c r="I58" s="222">
        <f t="shared" si="14"/>
        <v>10640120.41</v>
      </c>
      <c r="J58" s="222">
        <f t="shared" si="14"/>
        <v>10640120.41</v>
      </c>
      <c r="K58" s="222">
        <f t="shared" si="14"/>
        <v>10640120.41</v>
      </c>
      <c r="L58" s="222">
        <f t="shared" si="14"/>
        <v>10640120.41</v>
      </c>
      <c r="M58" s="222">
        <f t="shared" si="14"/>
        <v>10640120.41</v>
      </c>
      <c r="N58" s="222">
        <f t="shared" si="14"/>
        <v>10640120.41</v>
      </c>
      <c r="O58" s="222">
        <f t="shared" si="14"/>
        <v>10640120.41</v>
      </c>
      <c r="P58" s="222">
        <f t="shared" si="14"/>
        <v>10640120.469999999</v>
      </c>
      <c r="Q58" s="222">
        <f t="shared" si="14"/>
        <v>10639891.43</v>
      </c>
    </row>
    <row r="59" spans="1:17" ht="19.5" thickBot="1" x14ac:dyDescent="0.35">
      <c r="A59" s="216" t="s">
        <v>633</v>
      </c>
      <c r="B59" s="217" t="s">
        <v>634</v>
      </c>
      <c r="C59" s="221">
        <v>67749799</v>
      </c>
      <c r="D59" s="222">
        <v>67749799</v>
      </c>
      <c r="E59" s="223">
        <f t="shared" si="3"/>
        <v>0</v>
      </c>
      <c r="F59" s="224">
        <v>5645816.5800000001</v>
      </c>
      <c r="G59" s="224">
        <v>5645816.5800000001</v>
      </c>
      <c r="H59" s="224">
        <v>5645816.5800000001</v>
      </c>
      <c r="I59" s="224">
        <v>5645816.5800000001</v>
      </c>
      <c r="J59" s="224">
        <v>5645816.5800000001</v>
      </c>
      <c r="K59" s="224">
        <v>5645816.5800000001</v>
      </c>
      <c r="L59" s="224">
        <v>5645816.5800000001</v>
      </c>
      <c r="M59" s="224">
        <v>5645816.5800000001</v>
      </c>
      <c r="N59" s="224">
        <v>5645816.5800000001</v>
      </c>
      <c r="O59" s="224">
        <v>5645816.5800000001</v>
      </c>
      <c r="P59" s="224">
        <v>5645816.5999999996</v>
      </c>
      <c r="Q59" s="224">
        <v>5645816.5999999996</v>
      </c>
    </row>
    <row r="60" spans="1:17" ht="19.5" thickBot="1" x14ac:dyDescent="0.35">
      <c r="A60" s="216" t="s">
        <v>635</v>
      </c>
      <c r="B60" s="217" t="s">
        <v>636</v>
      </c>
      <c r="C60" s="221">
        <v>48979354</v>
      </c>
      <c r="D60" s="222">
        <v>48979354</v>
      </c>
      <c r="E60" s="223">
        <f t="shared" si="3"/>
        <v>0</v>
      </c>
      <c r="F60" s="224">
        <v>4081612.83</v>
      </c>
      <c r="G60" s="224">
        <v>4081612.83</v>
      </c>
      <c r="H60" s="224">
        <v>4081612.83</v>
      </c>
      <c r="I60" s="224">
        <v>4081612.83</v>
      </c>
      <c r="J60" s="224">
        <v>4081612.83</v>
      </c>
      <c r="K60" s="224">
        <v>4081612.83</v>
      </c>
      <c r="L60" s="224">
        <v>4081612.83</v>
      </c>
      <c r="M60" s="224">
        <v>4081612.83</v>
      </c>
      <c r="N60" s="224">
        <v>4081612.83</v>
      </c>
      <c r="O60" s="224">
        <v>4081612.83</v>
      </c>
      <c r="P60" s="224">
        <v>4081612.87</v>
      </c>
      <c r="Q60" s="224">
        <v>4081612.83</v>
      </c>
    </row>
    <row r="61" spans="1:17" ht="19.5" thickBot="1" x14ac:dyDescent="0.35">
      <c r="A61" s="216" t="s">
        <v>637</v>
      </c>
      <c r="B61" s="217" t="s">
        <v>638</v>
      </c>
      <c r="C61" s="221">
        <v>0</v>
      </c>
      <c r="D61" s="222">
        <v>0</v>
      </c>
      <c r="E61" s="223">
        <f t="shared" si="3"/>
        <v>0</v>
      </c>
      <c r="F61" s="224">
        <v>0</v>
      </c>
      <c r="G61" s="224">
        <v>0</v>
      </c>
      <c r="H61" s="224">
        <v>0</v>
      </c>
      <c r="I61" s="224">
        <v>0</v>
      </c>
      <c r="J61" s="224">
        <v>0</v>
      </c>
      <c r="K61" s="224">
        <v>0</v>
      </c>
      <c r="L61" s="224">
        <v>0</v>
      </c>
      <c r="M61" s="224">
        <v>0</v>
      </c>
      <c r="N61" s="224">
        <v>0</v>
      </c>
      <c r="O61" s="224">
        <v>0</v>
      </c>
      <c r="P61" s="224">
        <v>0</v>
      </c>
      <c r="Q61" s="224">
        <v>0</v>
      </c>
    </row>
    <row r="62" spans="1:17" ht="19.5" thickBot="1" x14ac:dyDescent="0.35">
      <c r="A62" s="216" t="s">
        <v>639</v>
      </c>
      <c r="B62" s="217" t="s">
        <v>640</v>
      </c>
      <c r="C62" s="221">
        <v>0</v>
      </c>
      <c r="D62" s="222">
        <v>0</v>
      </c>
      <c r="E62" s="223">
        <f t="shared" si="3"/>
        <v>0</v>
      </c>
      <c r="F62" s="224">
        <v>0</v>
      </c>
      <c r="G62" s="224">
        <v>0</v>
      </c>
      <c r="H62" s="224">
        <v>0</v>
      </c>
      <c r="I62" s="224">
        <v>0</v>
      </c>
      <c r="J62" s="224">
        <v>0</v>
      </c>
      <c r="K62" s="224">
        <v>0</v>
      </c>
      <c r="L62" s="224">
        <v>0</v>
      </c>
      <c r="M62" s="224">
        <v>0</v>
      </c>
      <c r="N62" s="224">
        <v>0</v>
      </c>
      <c r="O62" s="224">
        <v>0</v>
      </c>
      <c r="P62" s="224">
        <v>0</v>
      </c>
      <c r="Q62" s="224">
        <v>0</v>
      </c>
    </row>
    <row r="63" spans="1:17" ht="19.5" thickBot="1" x14ac:dyDescent="0.35">
      <c r="A63" s="216" t="s">
        <v>641</v>
      </c>
      <c r="B63" s="217" t="s">
        <v>642</v>
      </c>
      <c r="C63" s="221">
        <v>0</v>
      </c>
      <c r="D63" s="222">
        <v>0</v>
      </c>
      <c r="E63" s="223">
        <f t="shared" si="3"/>
        <v>0</v>
      </c>
      <c r="F63" s="224">
        <v>0</v>
      </c>
      <c r="G63" s="224">
        <v>0</v>
      </c>
      <c r="H63" s="224">
        <v>0</v>
      </c>
      <c r="I63" s="224">
        <v>0</v>
      </c>
      <c r="J63" s="224">
        <v>0</v>
      </c>
      <c r="K63" s="224">
        <v>0</v>
      </c>
      <c r="L63" s="224">
        <v>0</v>
      </c>
      <c r="M63" s="224">
        <v>0</v>
      </c>
      <c r="N63" s="224">
        <v>0</v>
      </c>
      <c r="O63" s="224">
        <v>0</v>
      </c>
      <c r="P63" s="224">
        <v>0</v>
      </c>
      <c r="Q63" s="224">
        <v>0</v>
      </c>
    </row>
    <row r="64" spans="1:17" ht="38.25" thickBot="1" x14ac:dyDescent="0.35">
      <c r="A64" s="216" t="s">
        <v>643</v>
      </c>
      <c r="B64" s="217" t="s">
        <v>644</v>
      </c>
      <c r="C64" s="221">
        <v>0</v>
      </c>
      <c r="D64" s="222">
        <v>0</v>
      </c>
      <c r="E64" s="223">
        <f t="shared" si="3"/>
        <v>0</v>
      </c>
      <c r="F64" s="224">
        <v>0</v>
      </c>
      <c r="G64" s="224">
        <v>0</v>
      </c>
      <c r="H64" s="224">
        <v>0</v>
      </c>
      <c r="I64" s="224">
        <v>0</v>
      </c>
      <c r="J64" s="224">
        <v>0</v>
      </c>
      <c r="K64" s="224">
        <v>0</v>
      </c>
      <c r="L64" s="224">
        <v>0</v>
      </c>
      <c r="M64" s="224">
        <v>0</v>
      </c>
      <c r="N64" s="224">
        <v>0</v>
      </c>
      <c r="O64" s="224">
        <v>0</v>
      </c>
      <c r="P64" s="224">
        <v>0</v>
      </c>
      <c r="Q64" s="224">
        <v>0</v>
      </c>
    </row>
    <row r="65" spans="1:17" ht="19.5" thickBot="1" x14ac:dyDescent="0.35">
      <c r="A65" s="216" t="s">
        <v>645</v>
      </c>
      <c r="B65" s="217" t="s">
        <v>646</v>
      </c>
      <c r="C65" s="221">
        <v>7387786</v>
      </c>
      <c r="D65" s="222">
        <v>7387786</v>
      </c>
      <c r="E65" s="223">
        <f t="shared" si="3"/>
        <v>0</v>
      </c>
      <c r="F65" s="224">
        <v>615648.82999999996</v>
      </c>
      <c r="G65" s="224">
        <v>615648.82999999996</v>
      </c>
      <c r="H65" s="224">
        <v>615648.82999999996</v>
      </c>
      <c r="I65" s="224">
        <v>615648.82999999996</v>
      </c>
      <c r="J65" s="224">
        <v>615648.82999999996</v>
      </c>
      <c r="K65" s="224">
        <v>615648.82999999996</v>
      </c>
      <c r="L65" s="224">
        <v>615648.82999999996</v>
      </c>
      <c r="M65" s="224">
        <v>615648.82999999996</v>
      </c>
      <c r="N65" s="224">
        <v>615648.82999999996</v>
      </c>
      <c r="O65" s="224">
        <v>615648.82999999996</v>
      </c>
      <c r="P65" s="224">
        <v>615648.87</v>
      </c>
      <c r="Q65" s="224">
        <v>615648.82999999996</v>
      </c>
    </row>
    <row r="66" spans="1:17" ht="19.5" thickBot="1" x14ac:dyDescent="0.35">
      <c r="A66" s="216" t="s">
        <v>647</v>
      </c>
      <c r="B66" s="217" t="s">
        <v>648</v>
      </c>
      <c r="C66" s="221">
        <v>1224557</v>
      </c>
      <c r="D66" s="222">
        <v>1224557</v>
      </c>
      <c r="E66" s="223">
        <f t="shared" si="3"/>
        <v>0</v>
      </c>
      <c r="F66" s="224">
        <v>102065.5</v>
      </c>
      <c r="G66" s="224">
        <v>102065.5</v>
      </c>
      <c r="H66" s="224">
        <v>102065.5</v>
      </c>
      <c r="I66" s="224">
        <v>102065.5</v>
      </c>
      <c r="J66" s="224">
        <v>102065.5</v>
      </c>
      <c r="K66" s="224">
        <v>102065.5</v>
      </c>
      <c r="L66" s="224">
        <v>102065.5</v>
      </c>
      <c r="M66" s="224">
        <v>102065.5</v>
      </c>
      <c r="N66" s="224">
        <v>102065.5</v>
      </c>
      <c r="O66" s="224">
        <v>102065.5</v>
      </c>
      <c r="P66" s="224">
        <v>102065.5</v>
      </c>
      <c r="Q66" s="224">
        <v>101836.5</v>
      </c>
    </row>
    <row r="67" spans="1:17" ht="19.5" thickBot="1" x14ac:dyDescent="0.35">
      <c r="A67" s="216" t="s">
        <v>649</v>
      </c>
      <c r="B67" s="217" t="s">
        <v>650</v>
      </c>
      <c r="C67" s="221">
        <v>2339720</v>
      </c>
      <c r="D67" s="222">
        <v>2339720</v>
      </c>
      <c r="E67" s="223">
        <f t="shared" si="3"/>
        <v>0</v>
      </c>
      <c r="F67" s="224">
        <v>194976.67</v>
      </c>
      <c r="G67" s="224">
        <v>194976.67</v>
      </c>
      <c r="H67" s="224">
        <v>194976.67</v>
      </c>
      <c r="I67" s="224">
        <v>194976.67</v>
      </c>
      <c r="J67" s="224">
        <v>194976.67</v>
      </c>
      <c r="K67" s="224">
        <v>194976.67</v>
      </c>
      <c r="L67" s="224">
        <v>194976.67</v>
      </c>
      <c r="M67" s="224">
        <v>194976.67</v>
      </c>
      <c r="N67" s="224">
        <v>194976.67</v>
      </c>
      <c r="O67" s="224">
        <v>194976.67</v>
      </c>
      <c r="P67" s="224">
        <v>194976.63</v>
      </c>
      <c r="Q67" s="224">
        <v>194976.67</v>
      </c>
    </row>
    <row r="68" spans="1:17" ht="19.5" thickBot="1" x14ac:dyDescent="0.35">
      <c r="A68" s="216">
        <v>8.1999999999999993</v>
      </c>
      <c r="B68" s="217" t="s">
        <v>651</v>
      </c>
      <c r="C68" s="218">
        <v>139733426.40000001</v>
      </c>
      <c r="D68" s="219">
        <f>D69+D71</f>
        <v>124055215</v>
      </c>
      <c r="E68" s="219">
        <f t="shared" ref="E68:Q68" si="15">E69+E71</f>
        <v>0</v>
      </c>
      <c r="F68" s="219">
        <f t="shared" si="15"/>
        <v>10337934.58</v>
      </c>
      <c r="G68" s="219">
        <f t="shared" si="15"/>
        <v>10337934.58</v>
      </c>
      <c r="H68" s="219">
        <f t="shared" si="15"/>
        <v>10337934.58</v>
      </c>
      <c r="I68" s="219">
        <f t="shared" si="15"/>
        <v>10337934.58</v>
      </c>
      <c r="J68" s="219">
        <f t="shared" si="15"/>
        <v>10337934.58</v>
      </c>
      <c r="K68" s="219">
        <f t="shared" si="15"/>
        <v>10337934.58</v>
      </c>
      <c r="L68" s="219">
        <f t="shared" si="15"/>
        <v>10337934.58</v>
      </c>
      <c r="M68" s="219">
        <f t="shared" si="15"/>
        <v>10337934.58</v>
      </c>
      <c r="N68" s="219">
        <f t="shared" si="15"/>
        <v>10337934.58</v>
      </c>
      <c r="O68" s="219">
        <f t="shared" si="15"/>
        <v>10337934.58</v>
      </c>
      <c r="P68" s="219">
        <f t="shared" si="15"/>
        <v>10337934.620000001</v>
      </c>
      <c r="Q68" s="219">
        <f t="shared" si="15"/>
        <v>10337934.58</v>
      </c>
    </row>
    <row r="69" spans="1:17" ht="19.5" thickBot="1" x14ac:dyDescent="0.35">
      <c r="A69" s="216" t="s">
        <v>652</v>
      </c>
      <c r="B69" s="217" t="s">
        <v>653</v>
      </c>
      <c r="C69" s="221">
        <v>57968935</v>
      </c>
      <c r="D69" s="222">
        <f>D70</f>
        <v>57968935</v>
      </c>
      <c r="E69" s="222">
        <f t="shared" ref="E69:Q69" si="16">E70</f>
        <v>0</v>
      </c>
      <c r="F69" s="222">
        <f t="shared" si="16"/>
        <v>4830744.58</v>
      </c>
      <c r="G69" s="222">
        <f t="shared" si="16"/>
        <v>4830744.58</v>
      </c>
      <c r="H69" s="222">
        <f t="shared" si="16"/>
        <v>4830744.58</v>
      </c>
      <c r="I69" s="222">
        <f t="shared" si="16"/>
        <v>4830744.58</v>
      </c>
      <c r="J69" s="222">
        <f t="shared" si="16"/>
        <v>4830744.58</v>
      </c>
      <c r="K69" s="222">
        <f t="shared" si="16"/>
        <v>4830744.58</v>
      </c>
      <c r="L69" s="222">
        <f t="shared" si="16"/>
        <v>4830744.58</v>
      </c>
      <c r="M69" s="222">
        <f t="shared" si="16"/>
        <v>4830744.58</v>
      </c>
      <c r="N69" s="222">
        <f t="shared" si="16"/>
        <v>4830744.58</v>
      </c>
      <c r="O69" s="222">
        <f t="shared" si="16"/>
        <v>4830744.58</v>
      </c>
      <c r="P69" s="222">
        <f t="shared" si="16"/>
        <v>4830744.62</v>
      </c>
      <c r="Q69" s="222">
        <f t="shared" si="16"/>
        <v>4830744.58</v>
      </c>
    </row>
    <row r="70" spans="1:17" ht="19.5" thickBot="1" x14ac:dyDescent="0.35">
      <c r="A70" s="216" t="s">
        <v>654</v>
      </c>
      <c r="B70" s="217" t="s">
        <v>655</v>
      </c>
      <c r="C70" s="221">
        <v>57968935</v>
      </c>
      <c r="D70" s="222">
        <v>57968935</v>
      </c>
      <c r="E70" s="223">
        <f t="shared" si="3"/>
        <v>0</v>
      </c>
      <c r="F70" s="224">
        <v>4830744.58</v>
      </c>
      <c r="G70" s="224">
        <v>4830744.58</v>
      </c>
      <c r="H70" s="224">
        <v>4830744.58</v>
      </c>
      <c r="I70" s="224">
        <v>4830744.58</v>
      </c>
      <c r="J70" s="224">
        <v>4830744.58</v>
      </c>
      <c r="K70" s="224">
        <v>4830744.58</v>
      </c>
      <c r="L70" s="224">
        <v>4830744.58</v>
      </c>
      <c r="M70" s="224">
        <v>4830744.58</v>
      </c>
      <c r="N70" s="224">
        <v>4830744.58</v>
      </c>
      <c r="O70" s="224">
        <v>4830744.58</v>
      </c>
      <c r="P70" s="224">
        <v>4830744.62</v>
      </c>
      <c r="Q70" s="224">
        <v>4830744.58</v>
      </c>
    </row>
    <row r="71" spans="1:17" ht="38.25" thickBot="1" x14ac:dyDescent="0.35">
      <c r="A71" s="216" t="s">
        <v>656</v>
      </c>
      <c r="B71" s="217" t="s">
        <v>657</v>
      </c>
      <c r="C71" s="221">
        <v>66086280</v>
      </c>
      <c r="D71" s="222">
        <f>D72</f>
        <v>66086280</v>
      </c>
      <c r="E71" s="222">
        <f t="shared" ref="E71:Q71" si="17">E72</f>
        <v>0</v>
      </c>
      <c r="F71" s="222">
        <f t="shared" si="17"/>
        <v>5507190</v>
      </c>
      <c r="G71" s="222">
        <f t="shared" si="17"/>
        <v>5507190</v>
      </c>
      <c r="H71" s="222">
        <f t="shared" si="17"/>
        <v>5507190</v>
      </c>
      <c r="I71" s="222">
        <f t="shared" si="17"/>
        <v>5507190</v>
      </c>
      <c r="J71" s="222">
        <f t="shared" si="17"/>
        <v>5507190</v>
      </c>
      <c r="K71" s="222">
        <f t="shared" si="17"/>
        <v>5507190</v>
      </c>
      <c r="L71" s="222">
        <f t="shared" si="17"/>
        <v>5507190</v>
      </c>
      <c r="M71" s="222">
        <f t="shared" si="17"/>
        <v>5507190</v>
      </c>
      <c r="N71" s="222">
        <f t="shared" si="17"/>
        <v>5507190</v>
      </c>
      <c r="O71" s="222">
        <f t="shared" si="17"/>
        <v>5507190</v>
      </c>
      <c r="P71" s="222">
        <f t="shared" si="17"/>
        <v>5507190</v>
      </c>
      <c r="Q71" s="222">
        <f t="shared" si="17"/>
        <v>5507190</v>
      </c>
    </row>
    <row r="72" spans="1:17" ht="38.25" thickBot="1" x14ac:dyDescent="0.35">
      <c r="A72" s="216" t="s">
        <v>658</v>
      </c>
      <c r="B72" s="217" t="s">
        <v>659</v>
      </c>
      <c r="C72" s="221">
        <v>66086280</v>
      </c>
      <c r="D72" s="222">
        <v>66086280</v>
      </c>
      <c r="E72" s="223">
        <f t="shared" si="3"/>
        <v>0</v>
      </c>
      <c r="F72" s="224">
        <v>5507190</v>
      </c>
      <c r="G72" s="224">
        <v>5507190</v>
      </c>
      <c r="H72" s="224">
        <v>5507190</v>
      </c>
      <c r="I72" s="224">
        <v>5507190</v>
      </c>
      <c r="J72" s="224">
        <v>5507190</v>
      </c>
      <c r="K72" s="224">
        <v>5507190</v>
      </c>
      <c r="L72" s="224">
        <v>5507190</v>
      </c>
      <c r="M72" s="224">
        <v>5507190</v>
      </c>
      <c r="N72" s="224">
        <v>5507190</v>
      </c>
      <c r="O72" s="224">
        <v>5507190</v>
      </c>
      <c r="P72" s="224">
        <v>5507190</v>
      </c>
      <c r="Q72" s="224">
        <v>5507190</v>
      </c>
    </row>
    <row r="73" spans="1:17" ht="19.5" thickBot="1" x14ac:dyDescent="0.35">
      <c r="A73" s="216">
        <v>8.3000000000000007</v>
      </c>
      <c r="B73" s="217" t="s">
        <v>660</v>
      </c>
      <c r="C73" s="221">
        <v>15678211.4</v>
      </c>
      <c r="D73" s="222">
        <f>SUM(D74:D75)</f>
        <v>15678211.4</v>
      </c>
      <c r="E73" s="222">
        <f t="shared" ref="E73:Q73" si="18">SUM(E74:E75)</f>
        <v>0</v>
      </c>
      <c r="F73" s="222">
        <f t="shared" si="18"/>
        <v>1306517.6200000001</v>
      </c>
      <c r="G73" s="222">
        <f t="shared" si="18"/>
        <v>1306517.6200000001</v>
      </c>
      <c r="H73" s="222">
        <f t="shared" si="18"/>
        <v>1306517.6200000001</v>
      </c>
      <c r="I73" s="222">
        <f t="shared" si="18"/>
        <v>1306517.6200000001</v>
      </c>
      <c r="J73" s="222">
        <f t="shared" si="18"/>
        <v>1306517.6200000001</v>
      </c>
      <c r="K73" s="222">
        <f t="shared" si="18"/>
        <v>1306517.6200000001</v>
      </c>
      <c r="L73" s="222">
        <f t="shared" si="18"/>
        <v>1306517.6200000001</v>
      </c>
      <c r="M73" s="222">
        <f t="shared" si="18"/>
        <v>1306517.6200000001</v>
      </c>
      <c r="N73" s="222">
        <f t="shared" si="18"/>
        <v>1306517.6200000001</v>
      </c>
      <c r="O73" s="222">
        <f t="shared" si="18"/>
        <v>1306517.6200000001</v>
      </c>
      <c r="P73" s="222">
        <f t="shared" si="18"/>
        <v>1306517.58</v>
      </c>
      <c r="Q73" s="222">
        <f t="shared" si="18"/>
        <v>1306517.6200000001</v>
      </c>
    </row>
    <row r="74" spans="1:17" ht="19.5" thickBot="1" x14ac:dyDescent="0.35">
      <c r="A74" s="216" t="s">
        <v>661</v>
      </c>
      <c r="B74" s="217" t="s">
        <v>662</v>
      </c>
      <c r="C74" s="221">
        <v>5278211.4000000004</v>
      </c>
      <c r="D74" s="222">
        <v>5278211.4000000004</v>
      </c>
      <c r="E74" s="223">
        <f t="shared" si="3"/>
        <v>0</v>
      </c>
      <c r="F74" s="224">
        <v>439850.95</v>
      </c>
      <c r="G74" s="224">
        <v>439850.95</v>
      </c>
      <c r="H74" s="224">
        <v>439850.95</v>
      </c>
      <c r="I74" s="224">
        <v>439850.95</v>
      </c>
      <c r="J74" s="224">
        <v>439850.95</v>
      </c>
      <c r="K74" s="224">
        <v>439850.95</v>
      </c>
      <c r="L74" s="224">
        <v>439850.95</v>
      </c>
      <c r="M74" s="224">
        <v>439850.95</v>
      </c>
      <c r="N74" s="224">
        <v>439850.95</v>
      </c>
      <c r="O74" s="224">
        <v>439850.95</v>
      </c>
      <c r="P74" s="224">
        <v>439850.95</v>
      </c>
      <c r="Q74" s="224">
        <v>439850.95</v>
      </c>
    </row>
    <row r="75" spans="1:17" ht="19.5" thickBot="1" x14ac:dyDescent="0.35">
      <c r="A75" s="216" t="s">
        <v>663</v>
      </c>
      <c r="B75" s="217" t="s">
        <v>664</v>
      </c>
      <c r="C75" s="221">
        <v>10400000</v>
      </c>
      <c r="D75" s="222">
        <v>10400000</v>
      </c>
      <c r="E75" s="223">
        <f t="shared" si="3"/>
        <v>0</v>
      </c>
      <c r="F75" s="224">
        <v>866666.67</v>
      </c>
      <c r="G75" s="224">
        <v>866666.67</v>
      </c>
      <c r="H75" s="224">
        <v>866666.67</v>
      </c>
      <c r="I75" s="224">
        <v>866666.67</v>
      </c>
      <c r="J75" s="224">
        <v>866666.67</v>
      </c>
      <c r="K75" s="224">
        <v>866666.67</v>
      </c>
      <c r="L75" s="224">
        <v>866666.67</v>
      </c>
      <c r="M75" s="224">
        <v>866666.67</v>
      </c>
      <c r="N75" s="224">
        <v>866666.67</v>
      </c>
      <c r="O75" s="224">
        <v>866666.67</v>
      </c>
      <c r="P75" s="224">
        <v>866666.63</v>
      </c>
      <c r="Q75" s="224">
        <v>866666.67</v>
      </c>
    </row>
    <row r="76" spans="1:17" ht="19.5" thickBot="1" x14ac:dyDescent="0.35">
      <c r="A76" s="323">
        <v>9</v>
      </c>
      <c r="B76" s="324" t="s">
        <v>665</v>
      </c>
      <c r="C76" s="325">
        <v>0</v>
      </c>
      <c r="D76" s="326">
        <f>SUM(D77:D82)</f>
        <v>0</v>
      </c>
      <c r="E76" s="326">
        <f t="shared" ref="E76:Q76" si="19">SUM(E77:E82)</f>
        <v>0</v>
      </c>
      <c r="F76" s="326">
        <f t="shared" si="19"/>
        <v>0</v>
      </c>
      <c r="G76" s="326">
        <f t="shared" si="19"/>
        <v>0</v>
      </c>
      <c r="H76" s="326">
        <f t="shared" si="19"/>
        <v>0</v>
      </c>
      <c r="I76" s="326">
        <f t="shared" si="19"/>
        <v>0</v>
      </c>
      <c r="J76" s="326">
        <f t="shared" si="19"/>
        <v>0</v>
      </c>
      <c r="K76" s="326">
        <f t="shared" si="19"/>
        <v>0</v>
      </c>
      <c r="L76" s="326">
        <f t="shared" si="19"/>
        <v>0</v>
      </c>
      <c r="M76" s="326">
        <f t="shared" si="19"/>
        <v>0</v>
      </c>
      <c r="N76" s="326">
        <f t="shared" si="19"/>
        <v>0</v>
      </c>
      <c r="O76" s="326">
        <f t="shared" si="19"/>
        <v>0</v>
      </c>
      <c r="P76" s="326">
        <f t="shared" si="19"/>
        <v>0</v>
      </c>
      <c r="Q76" s="326">
        <f t="shared" si="19"/>
        <v>0</v>
      </c>
    </row>
    <row r="77" spans="1:17" ht="19.5" thickBot="1" x14ac:dyDescent="0.35">
      <c r="A77" s="216">
        <v>9.1</v>
      </c>
      <c r="B77" s="217" t="s">
        <v>666</v>
      </c>
      <c r="C77" s="221">
        <v>0</v>
      </c>
      <c r="D77" s="222">
        <v>0</v>
      </c>
      <c r="E77" s="223">
        <f t="shared" ref="E77:E85" si="20">C77-D77</f>
        <v>0</v>
      </c>
      <c r="F77" s="224">
        <v>0</v>
      </c>
      <c r="G77" s="224">
        <v>0</v>
      </c>
      <c r="H77" s="224">
        <v>0</v>
      </c>
      <c r="I77" s="224">
        <v>0</v>
      </c>
      <c r="J77" s="224">
        <v>0</v>
      </c>
      <c r="K77" s="224">
        <v>0</v>
      </c>
      <c r="L77" s="224">
        <v>0</v>
      </c>
      <c r="M77" s="224">
        <v>0</v>
      </c>
      <c r="N77" s="224">
        <v>0</v>
      </c>
      <c r="O77" s="224">
        <v>0</v>
      </c>
      <c r="P77" s="224">
        <v>0</v>
      </c>
      <c r="Q77" s="224">
        <v>0</v>
      </c>
    </row>
    <row r="78" spans="1:17" ht="19.5" thickBot="1" x14ac:dyDescent="0.35">
      <c r="A78" s="216">
        <v>9.1999999999999993</v>
      </c>
      <c r="B78" s="217" t="s">
        <v>667</v>
      </c>
      <c r="C78" s="221">
        <v>0</v>
      </c>
      <c r="D78" s="222">
        <v>0</v>
      </c>
      <c r="E78" s="223">
        <f t="shared" si="20"/>
        <v>0</v>
      </c>
      <c r="F78" s="224">
        <v>0</v>
      </c>
      <c r="G78" s="224">
        <v>0</v>
      </c>
      <c r="H78" s="224">
        <v>0</v>
      </c>
      <c r="I78" s="224">
        <v>0</v>
      </c>
      <c r="J78" s="224">
        <v>0</v>
      </c>
      <c r="K78" s="224">
        <v>0</v>
      </c>
      <c r="L78" s="224">
        <v>0</v>
      </c>
      <c r="M78" s="224">
        <v>0</v>
      </c>
      <c r="N78" s="224">
        <v>0</v>
      </c>
      <c r="O78" s="224">
        <v>0</v>
      </c>
      <c r="P78" s="224">
        <v>0</v>
      </c>
      <c r="Q78" s="224">
        <v>0</v>
      </c>
    </row>
    <row r="79" spans="1:17" ht="19.5" thickBot="1" x14ac:dyDescent="0.35">
      <c r="A79" s="216">
        <v>9.3000000000000007</v>
      </c>
      <c r="B79" s="217" t="s">
        <v>668</v>
      </c>
      <c r="C79" s="225">
        <v>0</v>
      </c>
      <c r="D79" s="226">
        <v>0</v>
      </c>
      <c r="E79" s="223">
        <f t="shared" si="20"/>
        <v>0</v>
      </c>
      <c r="F79" s="224">
        <v>0</v>
      </c>
      <c r="G79" s="224">
        <v>0</v>
      </c>
      <c r="H79" s="224">
        <v>0</v>
      </c>
      <c r="I79" s="224">
        <v>0</v>
      </c>
      <c r="J79" s="224">
        <v>0</v>
      </c>
      <c r="K79" s="224">
        <v>0</v>
      </c>
      <c r="L79" s="224">
        <v>0</v>
      </c>
      <c r="M79" s="224">
        <v>0</v>
      </c>
      <c r="N79" s="224">
        <v>0</v>
      </c>
      <c r="O79" s="224">
        <v>0</v>
      </c>
      <c r="P79" s="224">
        <v>0</v>
      </c>
      <c r="Q79" s="224">
        <v>0</v>
      </c>
    </row>
    <row r="80" spans="1:17" ht="19.5" thickBot="1" x14ac:dyDescent="0.35">
      <c r="A80" s="216">
        <v>9.4</v>
      </c>
      <c r="B80" s="217" t="s">
        <v>669</v>
      </c>
      <c r="C80" s="225">
        <v>0</v>
      </c>
      <c r="D80" s="226">
        <v>0</v>
      </c>
      <c r="E80" s="223">
        <f t="shared" si="20"/>
        <v>0</v>
      </c>
      <c r="F80" s="224">
        <v>0</v>
      </c>
      <c r="G80" s="224">
        <v>0</v>
      </c>
      <c r="H80" s="224">
        <v>0</v>
      </c>
      <c r="I80" s="224">
        <v>0</v>
      </c>
      <c r="J80" s="224">
        <v>0</v>
      </c>
      <c r="K80" s="224">
        <v>0</v>
      </c>
      <c r="L80" s="224">
        <v>0</v>
      </c>
      <c r="M80" s="224">
        <v>0</v>
      </c>
      <c r="N80" s="224">
        <v>0</v>
      </c>
      <c r="O80" s="224">
        <v>0</v>
      </c>
      <c r="P80" s="224">
        <v>0</v>
      </c>
      <c r="Q80" s="224">
        <v>0</v>
      </c>
    </row>
    <row r="81" spans="1:17" ht="19.5" thickBot="1" x14ac:dyDescent="0.35">
      <c r="A81" s="216">
        <v>9.5</v>
      </c>
      <c r="B81" s="217" t="s">
        <v>670</v>
      </c>
      <c r="C81" s="225">
        <v>0</v>
      </c>
      <c r="D81" s="226">
        <v>0</v>
      </c>
      <c r="E81" s="223">
        <f t="shared" si="20"/>
        <v>0</v>
      </c>
      <c r="F81" s="224">
        <v>0</v>
      </c>
      <c r="G81" s="224">
        <v>0</v>
      </c>
      <c r="H81" s="224">
        <v>0</v>
      </c>
      <c r="I81" s="224">
        <v>0</v>
      </c>
      <c r="J81" s="224">
        <v>0</v>
      </c>
      <c r="K81" s="224">
        <v>0</v>
      </c>
      <c r="L81" s="224">
        <v>0</v>
      </c>
      <c r="M81" s="224">
        <v>0</v>
      </c>
      <c r="N81" s="224">
        <v>0</v>
      </c>
      <c r="O81" s="224">
        <v>0</v>
      </c>
      <c r="P81" s="224">
        <v>0</v>
      </c>
      <c r="Q81" s="224">
        <v>0</v>
      </c>
    </row>
    <row r="82" spans="1:17" ht="19.5" thickBot="1" x14ac:dyDescent="0.35">
      <c r="A82" s="216">
        <v>9.6</v>
      </c>
      <c r="B82" s="217" t="s">
        <v>671</v>
      </c>
      <c r="C82" s="225">
        <v>0</v>
      </c>
      <c r="D82" s="226">
        <v>0</v>
      </c>
      <c r="E82" s="223">
        <f t="shared" si="20"/>
        <v>0</v>
      </c>
      <c r="F82" s="224">
        <v>0</v>
      </c>
      <c r="G82" s="224">
        <v>0</v>
      </c>
      <c r="H82" s="224">
        <v>0</v>
      </c>
      <c r="I82" s="224">
        <v>0</v>
      </c>
      <c r="J82" s="224">
        <v>0</v>
      </c>
      <c r="K82" s="224">
        <v>0</v>
      </c>
      <c r="L82" s="224">
        <v>0</v>
      </c>
      <c r="M82" s="224">
        <v>0</v>
      </c>
      <c r="N82" s="224">
        <v>0</v>
      </c>
      <c r="O82" s="224">
        <v>0</v>
      </c>
      <c r="P82" s="224">
        <v>0</v>
      </c>
      <c r="Q82" s="224">
        <v>0</v>
      </c>
    </row>
    <row r="83" spans="1:17" ht="19.5" thickBot="1" x14ac:dyDescent="0.35">
      <c r="A83" s="323">
        <v>0</v>
      </c>
      <c r="B83" s="324" t="s">
        <v>672</v>
      </c>
      <c r="C83" s="328">
        <v>0</v>
      </c>
      <c r="D83" s="329">
        <f>SUM(D84:D85)</f>
        <v>0</v>
      </c>
      <c r="E83" s="329">
        <f t="shared" ref="E83:Q83" si="21">SUM(E84:E85)</f>
        <v>0</v>
      </c>
      <c r="F83" s="329">
        <f t="shared" si="21"/>
        <v>0</v>
      </c>
      <c r="G83" s="329">
        <f t="shared" si="21"/>
        <v>0</v>
      </c>
      <c r="H83" s="329">
        <f t="shared" si="21"/>
        <v>0</v>
      </c>
      <c r="I83" s="329">
        <f t="shared" si="21"/>
        <v>0</v>
      </c>
      <c r="J83" s="329">
        <f t="shared" si="21"/>
        <v>0</v>
      </c>
      <c r="K83" s="329">
        <f t="shared" si="21"/>
        <v>0</v>
      </c>
      <c r="L83" s="329">
        <f t="shared" si="21"/>
        <v>0</v>
      </c>
      <c r="M83" s="329">
        <f t="shared" si="21"/>
        <v>0</v>
      </c>
      <c r="N83" s="329">
        <f t="shared" si="21"/>
        <v>0</v>
      </c>
      <c r="O83" s="329">
        <f t="shared" si="21"/>
        <v>0</v>
      </c>
      <c r="P83" s="329">
        <f t="shared" si="21"/>
        <v>0</v>
      </c>
      <c r="Q83" s="329">
        <f t="shared" si="21"/>
        <v>0</v>
      </c>
    </row>
    <row r="84" spans="1:17" ht="19.5" thickBot="1" x14ac:dyDescent="0.35">
      <c r="A84" s="216">
        <v>0.1</v>
      </c>
      <c r="B84" s="217" t="s">
        <v>673</v>
      </c>
      <c r="C84" s="225">
        <v>0</v>
      </c>
      <c r="D84" s="226">
        <v>0</v>
      </c>
      <c r="E84" s="223">
        <f t="shared" si="20"/>
        <v>0</v>
      </c>
      <c r="F84" s="224">
        <v>0</v>
      </c>
      <c r="G84" s="224">
        <v>0</v>
      </c>
      <c r="H84" s="224">
        <v>0</v>
      </c>
      <c r="I84" s="224">
        <v>0</v>
      </c>
      <c r="J84" s="224">
        <v>0</v>
      </c>
      <c r="K84" s="224">
        <v>0</v>
      </c>
      <c r="L84" s="224">
        <v>0</v>
      </c>
      <c r="M84" s="224">
        <v>0</v>
      </c>
      <c r="N84" s="224">
        <v>0</v>
      </c>
      <c r="O84" s="224">
        <v>0</v>
      </c>
      <c r="P84" s="224">
        <v>0</v>
      </c>
      <c r="Q84" s="224">
        <v>0</v>
      </c>
    </row>
    <row r="85" spans="1:17" ht="19.5" thickBot="1" x14ac:dyDescent="0.35">
      <c r="A85" s="216">
        <v>0.2</v>
      </c>
      <c r="B85" s="217" t="s">
        <v>674</v>
      </c>
      <c r="C85" s="225">
        <v>0</v>
      </c>
      <c r="D85" s="226">
        <v>0</v>
      </c>
      <c r="E85" s="223">
        <f t="shared" si="20"/>
        <v>0</v>
      </c>
      <c r="F85" s="224">
        <v>0</v>
      </c>
      <c r="G85" s="224">
        <v>0</v>
      </c>
      <c r="H85" s="224">
        <v>0</v>
      </c>
      <c r="I85" s="224">
        <v>0</v>
      </c>
      <c r="J85" s="224">
        <v>0</v>
      </c>
      <c r="K85" s="224">
        <v>0</v>
      </c>
      <c r="L85" s="224">
        <v>0</v>
      </c>
      <c r="M85" s="224">
        <v>0</v>
      </c>
      <c r="N85" s="224">
        <v>0</v>
      </c>
      <c r="O85" s="224">
        <v>0</v>
      </c>
      <c r="P85" s="224">
        <v>0</v>
      </c>
      <c r="Q85" s="224">
        <v>0</v>
      </c>
    </row>
    <row r="86" spans="1:17" ht="19.5" thickBot="1" x14ac:dyDescent="0.35">
      <c r="A86" s="215"/>
      <c r="B86" s="229" t="s">
        <v>675</v>
      </c>
      <c r="C86" s="215"/>
      <c r="D86" s="220">
        <f>D12</f>
        <v>347786100.5</v>
      </c>
      <c r="E86" s="220">
        <f t="shared" ref="E86:Q86" si="22">E12</f>
        <v>0</v>
      </c>
      <c r="F86" s="220">
        <f t="shared" si="22"/>
        <v>36831360.68</v>
      </c>
      <c r="G86" s="220">
        <f t="shared" si="22"/>
        <v>29915218.420000002</v>
      </c>
      <c r="H86" s="220">
        <f t="shared" si="22"/>
        <v>28890172.450000003</v>
      </c>
      <c r="I86" s="220">
        <f t="shared" si="22"/>
        <v>28402478.550000004</v>
      </c>
      <c r="J86" s="220">
        <f t="shared" si="22"/>
        <v>28068865.490000002</v>
      </c>
      <c r="K86" s="220">
        <f t="shared" si="22"/>
        <v>27870249.420000002</v>
      </c>
      <c r="L86" s="220">
        <f t="shared" si="22"/>
        <v>28165465.420000002</v>
      </c>
      <c r="M86" s="220">
        <f t="shared" si="22"/>
        <v>27902957.420000002</v>
      </c>
      <c r="N86" s="220">
        <f t="shared" si="22"/>
        <v>27864274.420000002</v>
      </c>
      <c r="O86" s="220">
        <f t="shared" si="22"/>
        <v>28030185.420000002</v>
      </c>
      <c r="P86" s="220">
        <f t="shared" si="22"/>
        <v>27784808.560000002</v>
      </c>
      <c r="Q86" s="220">
        <f t="shared" si="22"/>
        <v>28060064.25</v>
      </c>
    </row>
  </sheetData>
  <mergeCells count="9">
    <mergeCell ref="A10:D10"/>
    <mergeCell ref="A1:Q1"/>
    <mergeCell ref="A2:Q2"/>
    <mergeCell ref="A3:Q3"/>
    <mergeCell ref="A4:Q4"/>
    <mergeCell ref="A5:Q5"/>
    <mergeCell ref="A6:Q6"/>
    <mergeCell ref="A7:Q7"/>
    <mergeCell ref="A8:Q8"/>
  </mergeCells>
  <printOptions horizontalCentered="1"/>
  <pageMargins left="0" right="0.23622047244094491" top="0.55118110236220474" bottom="0.35433070866141736" header="0.31496062992125984" footer="0.31496062992125984"/>
  <pageSetup paperSize="5" scale="38" fitToHeight="0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P19"/>
  <sheetViews>
    <sheetView topLeftCell="A10" workbookViewId="0">
      <selection activeCell="C12" sqref="C12"/>
    </sheetView>
  </sheetViews>
  <sheetFormatPr baseColWidth="10" defaultColWidth="11.42578125" defaultRowHeight="15" x14ac:dyDescent="0.25"/>
  <cols>
    <col min="1" max="1" width="31.5703125" style="23" customWidth="1"/>
    <col min="2" max="2" width="48.85546875" style="23" customWidth="1"/>
    <col min="3" max="3" width="61" style="1" customWidth="1"/>
    <col min="4" max="4" width="16.28515625" style="1" customWidth="1"/>
    <col min="5" max="250" width="11.42578125" style="69"/>
    <col min="251" max="16384" width="11.42578125" style="1"/>
  </cols>
  <sheetData>
    <row r="1" spans="1:250" s="281" customFormat="1" ht="15.75" x14ac:dyDescent="0.25">
      <c r="A1" s="498" t="s">
        <v>1193</v>
      </c>
      <c r="B1" s="498"/>
      <c r="C1" s="498"/>
      <c r="D1" s="498"/>
      <c r="E1" s="413"/>
      <c r="F1" s="413"/>
      <c r="G1" s="413"/>
      <c r="H1" s="413"/>
      <c r="I1" s="413"/>
      <c r="J1" s="413"/>
      <c r="K1" s="413"/>
    </row>
    <row r="2" spans="1:250" s="281" customFormat="1" ht="15.75" customHeight="1" x14ac:dyDescent="0.25">
      <c r="A2" s="499" t="s">
        <v>1194</v>
      </c>
      <c r="B2" s="499"/>
      <c r="C2" s="499"/>
      <c r="D2" s="499"/>
      <c r="E2" s="414"/>
      <c r="F2" s="414"/>
      <c r="G2" s="414"/>
      <c r="H2" s="414"/>
      <c r="I2" s="414"/>
      <c r="J2" s="414"/>
      <c r="K2" s="414"/>
    </row>
    <row r="3" spans="1:250" s="281" customFormat="1" ht="15.75" customHeight="1" x14ac:dyDescent="0.25">
      <c r="A3" s="498" t="s">
        <v>1195</v>
      </c>
      <c r="B3" s="498"/>
      <c r="C3" s="498"/>
      <c r="D3" s="498"/>
      <c r="E3" s="413"/>
      <c r="F3" s="413"/>
      <c r="G3" s="413"/>
      <c r="H3" s="413"/>
      <c r="I3" s="413"/>
      <c r="J3" s="413"/>
      <c r="K3" s="413"/>
    </row>
    <row r="4" spans="1:250" s="281" customFormat="1" ht="15.75" customHeight="1" x14ac:dyDescent="0.25">
      <c r="A4" s="499" t="s">
        <v>1196</v>
      </c>
      <c r="B4" s="499"/>
      <c r="C4" s="499"/>
      <c r="D4" s="499"/>
      <c r="E4" s="414"/>
      <c r="F4" s="414"/>
      <c r="G4" s="414"/>
      <c r="H4" s="414"/>
      <c r="I4" s="414"/>
      <c r="J4" s="414"/>
      <c r="K4" s="414"/>
    </row>
    <row r="5" spans="1:250" s="281" customFormat="1" ht="16.5" thickBot="1" x14ac:dyDescent="0.3">
      <c r="A5" s="419"/>
      <c r="B5" s="419"/>
      <c r="C5" s="412"/>
      <c r="D5" s="413"/>
    </row>
    <row r="6" spans="1:250" ht="18.75" x14ac:dyDescent="0.3">
      <c r="A6" s="515" t="s">
        <v>280</v>
      </c>
      <c r="B6" s="519"/>
      <c r="C6" s="519"/>
      <c r="D6" s="516"/>
    </row>
    <row r="7" spans="1:250" x14ac:dyDescent="0.25">
      <c r="A7" s="536" t="s">
        <v>284</v>
      </c>
      <c r="B7" s="542"/>
      <c r="C7" s="542"/>
      <c r="D7" s="537"/>
    </row>
    <row r="8" spans="1:250" ht="15.75" thickBot="1" x14ac:dyDescent="0.3">
      <c r="A8" s="538" t="s">
        <v>820</v>
      </c>
      <c r="B8" s="543"/>
      <c r="C8" s="543"/>
      <c r="D8" s="539"/>
    </row>
    <row r="9" spans="1:250" ht="15.75" thickBot="1" x14ac:dyDescent="0.3"/>
    <row r="10" spans="1:250" s="34" customFormat="1" ht="27" customHeight="1" thickBot="1" x14ac:dyDescent="0.3">
      <c r="A10" s="401" t="s">
        <v>492</v>
      </c>
      <c r="B10" s="401" t="s">
        <v>1199</v>
      </c>
      <c r="C10" s="402" t="s">
        <v>821</v>
      </c>
      <c r="D10" s="403" t="s">
        <v>533</v>
      </c>
      <c r="E10" s="421"/>
      <c r="F10" s="421"/>
      <c r="G10" s="421"/>
      <c r="H10" s="421"/>
      <c r="I10" s="421"/>
      <c r="J10" s="421"/>
      <c r="K10" s="421"/>
      <c r="L10" s="421"/>
      <c r="M10" s="421"/>
      <c r="N10" s="421"/>
      <c r="O10" s="421"/>
      <c r="P10" s="421"/>
      <c r="Q10" s="421"/>
      <c r="R10" s="421"/>
      <c r="S10" s="421"/>
      <c r="T10" s="421"/>
      <c r="U10" s="421"/>
      <c r="V10" s="421"/>
      <c r="W10" s="421"/>
      <c r="X10" s="421"/>
      <c r="Y10" s="421"/>
      <c r="Z10" s="421"/>
      <c r="AA10" s="421"/>
      <c r="AB10" s="421"/>
      <c r="AC10" s="421"/>
      <c r="AD10" s="421"/>
      <c r="AE10" s="421"/>
      <c r="AF10" s="421"/>
      <c r="AG10" s="421"/>
      <c r="AH10" s="421"/>
      <c r="AI10" s="421"/>
      <c r="AJ10" s="421"/>
      <c r="AK10" s="421"/>
      <c r="AL10" s="421"/>
      <c r="AM10" s="421"/>
      <c r="AN10" s="421"/>
      <c r="AO10" s="421"/>
      <c r="AP10" s="421"/>
      <c r="AQ10" s="421"/>
      <c r="AR10" s="421"/>
      <c r="AS10" s="421"/>
      <c r="AT10" s="421"/>
      <c r="AU10" s="421"/>
      <c r="AV10" s="421"/>
      <c r="AW10" s="421"/>
      <c r="AX10" s="421"/>
      <c r="AY10" s="421"/>
      <c r="AZ10" s="421"/>
      <c r="BA10" s="421"/>
      <c r="BB10" s="421"/>
      <c r="BC10" s="421"/>
      <c r="BD10" s="421"/>
      <c r="BE10" s="421"/>
      <c r="BF10" s="421"/>
      <c r="BG10" s="421"/>
      <c r="BH10" s="421"/>
      <c r="BI10" s="421"/>
      <c r="BJ10" s="421"/>
      <c r="BK10" s="421"/>
      <c r="BL10" s="421"/>
      <c r="BM10" s="421"/>
      <c r="BN10" s="421"/>
      <c r="BO10" s="421"/>
      <c r="BP10" s="421"/>
      <c r="BQ10" s="421"/>
      <c r="BR10" s="421"/>
      <c r="BS10" s="421"/>
      <c r="BT10" s="421"/>
      <c r="BU10" s="421"/>
      <c r="BV10" s="421"/>
      <c r="BW10" s="421"/>
      <c r="BX10" s="421"/>
      <c r="BY10" s="421"/>
      <c r="BZ10" s="421"/>
      <c r="CA10" s="421"/>
      <c r="CB10" s="421"/>
      <c r="CC10" s="421"/>
      <c r="CD10" s="421"/>
      <c r="CE10" s="421"/>
      <c r="CF10" s="421"/>
      <c r="CG10" s="421"/>
      <c r="CH10" s="421"/>
      <c r="CI10" s="421"/>
      <c r="CJ10" s="421"/>
      <c r="CK10" s="421"/>
      <c r="CL10" s="421"/>
      <c r="CM10" s="421"/>
      <c r="CN10" s="421"/>
      <c r="CO10" s="421"/>
      <c r="CP10" s="421"/>
      <c r="CQ10" s="421"/>
      <c r="CR10" s="421"/>
      <c r="CS10" s="421"/>
      <c r="CT10" s="421"/>
      <c r="CU10" s="421"/>
      <c r="CV10" s="421"/>
      <c r="CW10" s="421"/>
      <c r="CX10" s="421"/>
      <c r="CY10" s="421"/>
      <c r="CZ10" s="421"/>
      <c r="DA10" s="421"/>
      <c r="DB10" s="421"/>
      <c r="DC10" s="421"/>
      <c r="DD10" s="421"/>
      <c r="DE10" s="421"/>
      <c r="DF10" s="421"/>
      <c r="DG10" s="421"/>
      <c r="DH10" s="421"/>
      <c r="DI10" s="421"/>
      <c r="DJ10" s="421"/>
      <c r="DK10" s="421"/>
      <c r="DL10" s="421"/>
      <c r="DM10" s="421"/>
      <c r="DN10" s="421"/>
      <c r="DO10" s="421"/>
      <c r="DP10" s="421"/>
      <c r="DQ10" s="421"/>
      <c r="DR10" s="421"/>
      <c r="DS10" s="421"/>
      <c r="DT10" s="421"/>
      <c r="DU10" s="421"/>
      <c r="DV10" s="421"/>
      <c r="DW10" s="421"/>
      <c r="DX10" s="421"/>
      <c r="DY10" s="421"/>
      <c r="DZ10" s="421"/>
      <c r="EA10" s="421"/>
      <c r="EB10" s="421"/>
      <c r="EC10" s="421"/>
      <c r="ED10" s="421"/>
      <c r="EE10" s="421"/>
      <c r="EF10" s="421"/>
      <c r="EG10" s="421"/>
      <c r="EH10" s="421"/>
      <c r="EI10" s="421"/>
      <c r="EJ10" s="421"/>
      <c r="EK10" s="421"/>
      <c r="EL10" s="421"/>
      <c r="EM10" s="421"/>
      <c r="EN10" s="421"/>
      <c r="EO10" s="421"/>
      <c r="EP10" s="421"/>
      <c r="EQ10" s="421"/>
      <c r="ER10" s="421"/>
      <c r="ES10" s="421"/>
      <c r="ET10" s="421"/>
      <c r="EU10" s="421"/>
      <c r="EV10" s="421"/>
      <c r="EW10" s="421"/>
      <c r="EX10" s="421"/>
      <c r="EY10" s="421"/>
      <c r="EZ10" s="421"/>
      <c r="FA10" s="421"/>
      <c r="FB10" s="421"/>
      <c r="FC10" s="421"/>
      <c r="FD10" s="421"/>
      <c r="FE10" s="421"/>
      <c r="FF10" s="421"/>
      <c r="FG10" s="421"/>
      <c r="FH10" s="421"/>
      <c r="FI10" s="421"/>
      <c r="FJ10" s="421"/>
      <c r="FK10" s="421"/>
      <c r="FL10" s="421"/>
      <c r="FM10" s="421"/>
      <c r="FN10" s="421"/>
      <c r="FO10" s="421"/>
      <c r="FP10" s="421"/>
      <c r="FQ10" s="421"/>
      <c r="FR10" s="421"/>
      <c r="FS10" s="421"/>
      <c r="FT10" s="421"/>
      <c r="FU10" s="421"/>
      <c r="FV10" s="421"/>
      <c r="FW10" s="421"/>
      <c r="FX10" s="421"/>
      <c r="FY10" s="421"/>
      <c r="FZ10" s="421"/>
      <c r="GA10" s="421"/>
      <c r="GB10" s="421"/>
      <c r="GC10" s="421"/>
      <c r="GD10" s="421"/>
      <c r="GE10" s="421"/>
      <c r="GF10" s="421"/>
      <c r="GG10" s="421"/>
      <c r="GH10" s="421"/>
      <c r="GI10" s="421"/>
      <c r="GJ10" s="421"/>
      <c r="GK10" s="421"/>
      <c r="GL10" s="421"/>
      <c r="GM10" s="421"/>
      <c r="GN10" s="421"/>
      <c r="GO10" s="421"/>
      <c r="GP10" s="421"/>
      <c r="GQ10" s="421"/>
      <c r="GR10" s="421"/>
      <c r="GS10" s="421"/>
      <c r="GT10" s="421"/>
      <c r="GU10" s="421"/>
      <c r="GV10" s="421"/>
      <c r="GW10" s="421"/>
      <c r="GX10" s="421"/>
      <c r="GY10" s="421"/>
      <c r="GZ10" s="421"/>
      <c r="HA10" s="421"/>
      <c r="HB10" s="421"/>
      <c r="HC10" s="421"/>
      <c r="HD10" s="421"/>
      <c r="HE10" s="421"/>
      <c r="HF10" s="421"/>
      <c r="HG10" s="421"/>
      <c r="HH10" s="421"/>
      <c r="HI10" s="421"/>
      <c r="HJ10" s="421"/>
      <c r="HK10" s="421"/>
      <c r="HL10" s="421"/>
      <c r="HM10" s="421"/>
      <c r="HN10" s="421"/>
      <c r="HO10" s="421"/>
      <c r="HP10" s="421"/>
      <c r="HQ10" s="421"/>
      <c r="HR10" s="421"/>
      <c r="HS10" s="421"/>
      <c r="HT10" s="421"/>
      <c r="HU10" s="421"/>
      <c r="HV10" s="421"/>
      <c r="HW10" s="421"/>
      <c r="HX10" s="421"/>
      <c r="HY10" s="421"/>
      <c r="HZ10" s="421"/>
      <c r="IA10" s="421"/>
      <c r="IB10" s="421"/>
      <c r="IC10" s="421"/>
      <c r="ID10" s="421"/>
      <c r="IE10" s="421"/>
      <c r="IF10" s="421"/>
      <c r="IG10" s="421"/>
      <c r="IH10" s="421"/>
      <c r="II10" s="421"/>
      <c r="IJ10" s="421"/>
      <c r="IK10" s="421"/>
      <c r="IL10" s="421"/>
      <c r="IM10" s="421"/>
      <c r="IN10" s="421"/>
      <c r="IO10" s="421"/>
      <c r="IP10" s="421"/>
    </row>
    <row r="11" spans="1:250" ht="120.75" thickBot="1" x14ac:dyDescent="0.3">
      <c r="A11" s="142" t="s">
        <v>822</v>
      </c>
      <c r="B11" s="418" t="s">
        <v>1200</v>
      </c>
      <c r="C11" s="143" t="s">
        <v>823</v>
      </c>
      <c r="D11" s="144">
        <v>1303151</v>
      </c>
    </row>
    <row r="12" spans="1:250" ht="64.5" thickBot="1" x14ac:dyDescent="0.3">
      <c r="A12" s="637" t="s">
        <v>824</v>
      </c>
      <c r="B12" s="640" t="s">
        <v>1201</v>
      </c>
      <c r="C12" s="143" t="s">
        <v>825</v>
      </c>
      <c r="D12" s="144">
        <v>36900</v>
      </c>
    </row>
    <row r="13" spans="1:250" ht="39" thickBot="1" x14ac:dyDescent="0.3">
      <c r="A13" s="639"/>
      <c r="B13" s="641"/>
      <c r="C13" s="143" t="s">
        <v>826</v>
      </c>
      <c r="D13" s="145">
        <v>47600</v>
      </c>
    </row>
    <row r="14" spans="1:250" ht="51.75" thickBot="1" x14ac:dyDescent="0.3">
      <c r="A14" s="142" t="s">
        <v>827</v>
      </c>
      <c r="B14" s="146" t="s">
        <v>743</v>
      </c>
      <c r="C14" s="146" t="s">
        <v>828</v>
      </c>
      <c r="D14" s="145">
        <v>997000</v>
      </c>
    </row>
    <row r="15" spans="1:250" ht="39" thickBot="1" x14ac:dyDescent="0.3">
      <c r="A15" s="147" t="s">
        <v>829</v>
      </c>
      <c r="B15" s="435" t="s">
        <v>1202</v>
      </c>
      <c r="C15" s="148" t="s">
        <v>830</v>
      </c>
      <c r="D15" s="145">
        <v>50000</v>
      </c>
    </row>
    <row r="16" spans="1:250" ht="51.75" thickBot="1" x14ac:dyDescent="0.3">
      <c r="A16" s="637" t="s">
        <v>934</v>
      </c>
      <c r="B16" s="642" t="s">
        <v>1203</v>
      </c>
      <c r="C16" s="207" t="s">
        <v>744</v>
      </c>
      <c r="D16" s="208">
        <v>134420</v>
      </c>
    </row>
    <row r="17" spans="1:4" ht="26.25" thickBot="1" x14ac:dyDescent="0.3">
      <c r="A17" s="638"/>
      <c r="B17" s="643"/>
      <c r="C17" s="207" t="s">
        <v>745</v>
      </c>
      <c r="D17" s="209">
        <v>2277450</v>
      </c>
    </row>
    <row r="18" spans="1:4" ht="26.25" thickBot="1" x14ac:dyDescent="0.3">
      <c r="A18" s="639"/>
      <c r="B18" s="644"/>
      <c r="C18" s="207" t="s">
        <v>746</v>
      </c>
      <c r="D18" s="209">
        <v>206130</v>
      </c>
    </row>
    <row r="19" spans="1:4" ht="15.75" thickBot="1" x14ac:dyDescent="0.3">
      <c r="A19" s="606" t="s">
        <v>831</v>
      </c>
      <c r="B19" s="635"/>
      <c r="C19" s="636"/>
      <c r="D19" s="404">
        <f>SUM(D11:D18)</f>
        <v>5052651</v>
      </c>
    </row>
  </sheetData>
  <mergeCells count="12">
    <mergeCell ref="A7:D7"/>
    <mergeCell ref="A8:D8"/>
    <mergeCell ref="A19:C19"/>
    <mergeCell ref="A16:A18"/>
    <mergeCell ref="A12:A13"/>
    <mergeCell ref="B12:B13"/>
    <mergeCell ref="B16:B18"/>
    <mergeCell ref="A1:D1"/>
    <mergeCell ref="A2:D2"/>
    <mergeCell ref="A3:D3"/>
    <mergeCell ref="A4:D4"/>
    <mergeCell ref="A6:D6"/>
  </mergeCells>
  <printOptions horizontalCentered="1"/>
  <pageMargins left="0.70866141732283472" right="0.70866141732283472" top="0.74803149606299213" bottom="0.74803149606299213" header="0.31496062992125984" footer="0.31496062992125984"/>
  <pageSetup scale="77" fitToHeight="0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7"/>
  <sheetViews>
    <sheetView workbookViewId="0">
      <selection activeCell="H11" sqref="H11"/>
    </sheetView>
  </sheetViews>
  <sheetFormatPr baseColWidth="10" defaultRowHeight="12.75" x14ac:dyDescent="0.2"/>
  <cols>
    <col min="1" max="2" width="11.42578125" style="231"/>
    <col min="3" max="3" width="14.85546875" style="231" customWidth="1"/>
    <col min="4" max="4" width="18" style="231" customWidth="1"/>
    <col min="5" max="5" width="19.85546875" style="231" customWidth="1"/>
    <col min="6" max="6" width="21.140625" style="231" customWidth="1"/>
    <col min="7" max="16384" width="11.42578125" style="231"/>
  </cols>
  <sheetData>
    <row r="1" spans="1:10" s="281" customFormat="1" ht="15.75" x14ac:dyDescent="0.25">
      <c r="A1" s="498" t="s">
        <v>1193</v>
      </c>
      <c r="B1" s="498"/>
      <c r="C1" s="498"/>
      <c r="D1" s="498"/>
      <c r="E1" s="498"/>
      <c r="F1" s="498"/>
      <c r="G1" s="413"/>
      <c r="H1" s="413"/>
      <c r="I1" s="413"/>
      <c r="J1" s="413"/>
    </row>
    <row r="2" spans="1:10" s="281" customFormat="1" ht="15.75" customHeight="1" x14ac:dyDescent="0.25">
      <c r="A2" s="499" t="s">
        <v>1194</v>
      </c>
      <c r="B2" s="499"/>
      <c r="C2" s="499"/>
      <c r="D2" s="499"/>
      <c r="E2" s="499"/>
      <c r="F2" s="499"/>
      <c r="G2" s="414"/>
      <c r="H2" s="414"/>
      <c r="I2" s="414"/>
      <c r="J2" s="414"/>
    </row>
    <row r="3" spans="1:10" s="281" customFormat="1" ht="15.75" customHeight="1" x14ac:dyDescent="0.25">
      <c r="A3" s="498" t="s">
        <v>1195</v>
      </c>
      <c r="B3" s="498"/>
      <c r="C3" s="498"/>
      <c r="D3" s="498"/>
      <c r="E3" s="498"/>
      <c r="F3" s="498"/>
      <c r="G3" s="413"/>
      <c r="H3" s="413"/>
      <c r="I3" s="413"/>
      <c r="J3" s="413"/>
    </row>
    <row r="4" spans="1:10" s="281" customFormat="1" ht="15.75" customHeight="1" x14ac:dyDescent="0.25">
      <c r="A4" s="499" t="s">
        <v>1196</v>
      </c>
      <c r="B4" s="499"/>
      <c r="C4" s="499"/>
      <c r="D4" s="499"/>
      <c r="E4" s="499"/>
      <c r="F4" s="499"/>
      <c r="G4" s="414"/>
      <c r="H4" s="414"/>
      <c r="I4" s="414"/>
      <c r="J4" s="414"/>
    </row>
    <row r="5" spans="1:10" s="281" customFormat="1" ht="15.75" x14ac:dyDescent="0.25">
      <c r="A5" s="419"/>
      <c r="B5" s="412"/>
      <c r="C5" s="413"/>
    </row>
    <row r="6" spans="1:10" x14ac:dyDescent="0.2">
      <c r="A6" s="662" t="s">
        <v>741</v>
      </c>
      <c r="B6" s="662"/>
      <c r="C6" s="662"/>
      <c r="D6" s="662"/>
      <c r="E6" s="662"/>
      <c r="F6" s="662"/>
    </row>
    <row r="7" spans="1:10" ht="15" customHeight="1" x14ac:dyDescent="0.2"/>
    <row r="8" spans="1:10" x14ac:dyDescent="0.2">
      <c r="A8" s="663" t="s">
        <v>844</v>
      </c>
      <c r="B8" s="663"/>
      <c r="C8" s="663"/>
      <c r="D8" s="663"/>
      <c r="E8" s="663"/>
      <c r="F8" s="663"/>
    </row>
    <row r="9" spans="1:10" ht="63" customHeight="1" x14ac:dyDescent="0.2">
      <c r="A9" s="663"/>
      <c r="B9" s="663"/>
      <c r="C9" s="663"/>
      <c r="D9" s="663"/>
      <c r="E9" s="663"/>
      <c r="F9" s="663"/>
    </row>
    <row r="10" spans="1:10" ht="13.5" thickBot="1" x14ac:dyDescent="0.25">
      <c r="A10" s="232"/>
      <c r="B10" s="232"/>
      <c r="C10" s="232"/>
      <c r="D10" s="232"/>
      <c r="E10" s="232"/>
      <c r="F10" s="232"/>
    </row>
    <row r="11" spans="1:10" ht="15.75" customHeight="1" thickBot="1" x14ac:dyDescent="0.25">
      <c r="A11" s="666" t="s">
        <v>734</v>
      </c>
      <c r="B11" s="667"/>
      <c r="C11" s="667"/>
      <c r="D11" s="667"/>
      <c r="E11" s="667"/>
      <c r="F11" s="667"/>
    </row>
    <row r="12" spans="1:10" ht="13.5" thickBot="1" x14ac:dyDescent="0.25">
      <c r="A12" s="233"/>
    </row>
    <row r="13" spans="1:10" ht="18" customHeight="1" x14ac:dyDescent="0.2">
      <c r="A13" s="647" t="s">
        <v>832</v>
      </c>
      <c r="B13" s="648"/>
      <c r="C13" s="647" t="s">
        <v>834</v>
      </c>
      <c r="D13" s="648"/>
      <c r="E13" s="647" t="s">
        <v>834</v>
      </c>
      <c r="F13" s="648"/>
    </row>
    <row r="14" spans="1:10" ht="18" customHeight="1" x14ac:dyDescent="0.2">
      <c r="A14" s="649" t="s">
        <v>833</v>
      </c>
      <c r="B14" s="650"/>
      <c r="C14" s="649" t="s">
        <v>835</v>
      </c>
      <c r="D14" s="650"/>
      <c r="E14" s="649" t="s">
        <v>835</v>
      </c>
      <c r="F14" s="650"/>
    </row>
    <row r="15" spans="1:10" x14ac:dyDescent="0.2">
      <c r="A15" s="651"/>
      <c r="B15" s="652"/>
      <c r="C15" s="649" t="s">
        <v>739</v>
      </c>
      <c r="D15" s="650"/>
      <c r="E15" s="649" t="s">
        <v>836</v>
      </c>
      <c r="F15" s="650"/>
    </row>
    <row r="16" spans="1:10" ht="13.5" thickBot="1" x14ac:dyDescent="0.25">
      <c r="A16" s="653"/>
      <c r="B16" s="654"/>
      <c r="C16" s="653"/>
      <c r="D16" s="654"/>
      <c r="E16" s="655" t="s">
        <v>837</v>
      </c>
      <c r="F16" s="656"/>
    </row>
    <row r="17" spans="1:6" ht="13.5" thickBot="1" x14ac:dyDescent="0.25">
      <c r="A17" s="244" t="s">
        <v>735</v>
      </c>
      <c r="B17" s="245" t="s">
        <v>736</v>
      </c>
      <c r="C17" s="657" t="s">
        <v>737</v>
      </c>
      <c r="D17" s="658"/>
      <c r="E17" s="657" t="s">
        <v>737</v>
      </c>
      <c r="F17" s="658"/>
    </row>
    <row r="18" spans="1:6" ht="13.5" thickBot="1" x14ac:dyDescent="0.25">
      <c r="A18" s="234"/>
      <c r="B18" s="235">
        <v>15000</v>
      </c>
      <c r="C18" s="645">
        <v>174</v>
      </c>
      <c r="D18" s="646"/>
      <c r="E18" s="645">
        <v>598</v>
      </c>
      <c r="F18" s="646"/>
    </row>
    <row r="19" spans="1:6" ht="13.5" thickBot="1" x14ac:dyDescent="0.25">
      <c r="A19" s="236">
        <v>15000</v>
      </c>
      <c r="B19" s="235">
        <v>30000</v>
      </c>
      <c r="C19" s="645">
        <v>199</v>
      </c>
      <c r="D19" s="646"/>
      <c r="E19" s="645">
        <v>861</v>
      </c>
      <c r="F19" s="646"/>
    </row>
    <row r="20" spans="1:6" ht="13.5" thickBot="1" x14ac:dyDescent="0.25">
      <c r="A20" s="236">
        <v>30000</v>
      </c>
      <c r="B20" s="235">
        <v>50000</v>
      </c>
      <c r="C20" s="645">
        <v>224</v>
      </c>
      <c r="D20" s="646"/>
      <c r="E20" s="659">
        <v>1122</v>
      </c>
      <c r="F20" s="660"/>
    </row>
    <row r="21" spans="1:6" ht="13.5" thickBot="1" x14ac:dyDescent="0.25">
      <c r="A21" s="236">
        <v>50000</v>
      </c>
      <c r="B21" s="235">
        <v>100000</v>
      </c>
      <c r="C21" s="645">
        <v>250</v>
      </c>
      <c r="D21" s="646"/>
      <c r="E21" s="659">
        <v>1384</v>
      </c>
      <c r="F21" s="660"/>
    </row>
    <row r="22" spans="1:6" ht="13.5" thickBot="1" x14ac:dyDescent="0.25">
      <c r="A22" s="236">
        <v>100000</v>
      </c>
      <c r="B22" s="235">
        <v>150000</v>
      </c>
      <c r="C22" s="645">
        <v>274</v>
      </c>
      <c r="D22" s="646"/>
      <c r="E22" s="659">
        <v>1650</v>
      </c>
      <c r="F22" s="660"/>
    </row>
    <row r="23" spans="1:6" ht="13.5" thickBot="1" x14ac:dyDescent="0.25">
      <c r="A23" s="236">
        <v>150000</v>
      </c>
      <c r="B23" s="235">
        <v>250000</v>
      </c>
      <c r="C23" s="645">
        <v>312</v>
      </c>
      <c r="D23" s="646"/>
      <c r="E23" s="659">
        <v>1993</v>
      </c>
      <c r="F23" s="660"/>
    </row>
    <row r="24" spans="1:6" ht="13.5" thickBot="1" x14ac:dyDescent="0.25">
      <c r="A24" s="236">
        <v>250000</v>
      </c>
      <c r="B24" s="235">
        <v>350000</v>
      </c>
      <c r="C24" s="645">
        <v>337</v>
      </c>
      <c r="D24" s="646"/>
      <c r="E24" s="659">
        <v>2243</v>
      </c>
      <c r="F24" s="660"/>
    </row>
    <row r="25" spans="1:6" ht="13.5" thickBot="1" x14ac:dyDescent="0.25">
      <c r="A25" s="236">
        <v>350000</v>
      </c>
      <c r="B25" s="235">
        <v>450000</v>
      </c>
      <c r="C25" s="645">
        <v>362</v>
      </c>
      <c r="D25" s="646"/>
      <c r="E25" s="659">
        <v>2381</v>
      </c>
      <c r="F25" s="660"/>
    </row>
    <row r="26" spans="1:6" ht="13.5" thickBot="1" x14ac:dyDescent="0.25">
      <c r="A26" s="236">
        <v>450000</v>
      </c>
      <c r="B26" s="235">
        <v>600000</v>
      </c>
      <c r="C26" s="645">
        <v>387</v>
      </c>
      <c r="D26" s="646"/>
      <c r="E26" s="659">
        <v>2641</v>
      </c>
      <c r="F26" s="660"/>
    </row>
    <row r="27" spans="1:6" ht="13.5" thickBot="1" x14ac:dyDescent="0.25">
      <c r="A27" s="236">
        <v>600000</v>
      </c>
      <c r="B27" s="235">
        <v>750000</v>
      </c>
      <c r="C27" s="645">
        <v>398</v>
      </c>
      <c r="D27" s="646"/>
      <c r="E27" s="659">
        <v>2779</v>
      </c>
      <c r="F27" s="660"/>
    </row>
    <row r="28" spans="1:6" ht="13.5" thickBot="1" x14ac:dyDescent="0.25">
      <c r="A28" s="236">
        <v>750000</v>
      </c>
      <c r="B28" s="235">
        <v>1000000</v>
      </c>
      <c r="C28" s="645">
        <v>437</v>
      </c>
      <c r="D28" s="646"/>
      <c r="E28" s="659">
        <v>3040</v>
      </c>
      <c r="F28" s="660"/>
    </row>
    <row r="29" spans="1:6" ht="13.5" thickBot="1" x14ac:dyDescent="0.25">
      <c r="A29" s="236">
        <v>1000000</v>
      </c>
      <c r="B29" s="237"/>
      <c r="C29" s="645">
        <v>460</v>
      </c>
      <c r="D29" s="646"/>
      <c r="E29" s="659">
        <v>3177</v>
      </c>
      <c r="F29" s="660"/>
    </row>
    <row r="30" spans="1:6" ht="13.5" thickBot="1" x14ac:dyDescent="0.25">
      <c r="A30" s="666" t="s">
        <v>738</v>
      </c>
      <c r="B30" s="667"/>
      <c r="C30" s="667"/>
      <c r="D30" s="667"/>
      <c r="E30" s="667"/>
      <c r="F30" s="673"/>
    </row>
    <row r="31" spans="1:6" ht="42.75" customHeight="1" x14ac:dyDescent="0.2">
      <c r="A31" s="647" t="s">
        <v>839</v>
      </c>
      <c r="B31" s="648"/>
      <c r="C31" s="241" t="s">
        <v>740</v>
      </c>
      <c r="D31" s="241" t="s">
        <v>740</v>
      </c>
      <c r="E31" s="241" t="s">
        <v>740</v>
      </c>
      <c r="F31" s="241" t="s">
        <v>740</v>
      </c>
    </row>
    <row r="32" spans="1:6" ht="62.25" customHeight="1" thickBot="1" x14ac:dyDescent="0.25">
      <c r="A32" s="242"/>
      <c r="B32" s="243"/>
      <c r="C32" s="668" t="s">
        <v>840</v>
      </c>
      <c r="D32" s="668" t="s">
        <v>841</v>
      </c>
      <c r="E32" s="668" t="s">
        <v>842</v>
      </c>
      <c r="F32" s="668" t="s">
        <v>843</v>
      </c>
    </row>
    <row r="33" spans="1:6" x14ac:dyDescent="0.2">
      <c r="A33" s="670" t="s">
        <v>735</v>
      </c>
      <c r="B33" s="670" t="s">
        <v>736</v>
      </c>
      <c r="C33" s="668"/>
      <c r="D33" s="668"/>
      <c r="E33" s="668"/>
      <c r="F33" s="668"/>
    </row>
    <row r="34" spans="1:6" ht="13.5" thickBot="1" x14ac:dyDescent="0.25">
      <c r="A34" s="669"/>
      <c r="B34" s="669"/>
      <c r="C34" s="669"/>
      <c r="D34" s="669"/>
      <c r="E34" s="669"/>
      <c r="F34" s="669"/>
    </row>
    <row r="35" spans="1:6" ht="13.5" thickBot="1" x14ac:dyDescent="0.25">
      <c r="A35" s="234"/>
      <c r="B35" s="235">
        <v>15000</v>
      </c>
      <c r="C35" s="238">
        <v>278</v>
      </c>
      <c r="D35" s="238">
        <v>137</v>
      </c>
      <c r="E35" s="235">
        <v>2476</v>
      </c>
      <c r="F35" s="235">
        <v>1923</v>
      </c>
    </row>
    <row r="36" spans="1:6" ht="13.5" thickBot="1" x14ac:dyDescent="0.25">
      <c r="A36" s="236">
        <v>15000</v>
      </c>
      <c r="B36" s="235">
        <v>30000</v>
      </c>
      <c r="C36" s="238">
        <v>344</v>
      </c>
      <c r="D36" s="238">
        <v>174</v>
      </c>
      <c r="E36" s="235">
        <v>2747</v>
      </c>
      <c r="F36" s="235">
        <v>2061</v>
      </c>
    </row>
    <row r="37" spans="1:6" ht="13.5" thickBot="1" x14ac:dyDescent="0.25">
      <c r="A37" s="236">
        <v>30000</v>
      </c>
      <c r="B37" s="235">
        <v>50000</v>
      </c>
      <c r="C37" s="238">
        <v>413</v>
      </c>
      <c r="D37" s="238">
        <v>207</v>
      </c>
      <c r="E37" s="235">
        <v>3162</v>
      </c>
      <c r="F37" s="235">
        <v>2476</v>
      </c>
    </row>
    <row r="38" spans="1:6" ht="13.5" thickBot="1" x14ac:dyDescent="0.25">
      <c r="A38" s="236">
        <v>50000</v>
      </c>
      <c r="B38" s="235">
        <v>100000</v>
      </c>
      <c r="C38" s="238">
        <v>479</v>
      </c>
      <c r="D38" s="238">
        <v>238</v>
      </c>
      <c r="E38" s="235">
        <v>3850</v>
      </c>
      <c r="F38" s="235">
        <v>2883</v>
      </c>
    </row>
    <row r="39" spans="1:6" ht="13.5" thickBot="1" x14ac:dyDescent="0.25">
      <c r="A39" s="236">
        <v>100000</v>
      </c>
      <c r="B39" s="235">
        <v>150000</v>
      </c>
      <c r="C39" s="238">
        <v>551</v>
      </c>
      <c r="D39" s="238">
        <v>278</v>
      </c>
      <c r="E39" s="235">
        <v>4535</v>
      </c>
      <c r="F39" s="235">
        <v>3435</v>
      </c>
    </row>
    <row r="40" spans="1:6" ht="13.5" thickBot="1" x14ac:dyDescent="0.25">
      <c r="A40" s="236">
        <v>150000</v>
      </c>
      <c r="B40" s="235">
        <v>250000</v>
      </c>
      <c r="C40" s="238">
        <v>621</v>
      </c>
      <c r="D40" s="238">
        <v>311</v>
      </c>
      <c r="E40" s="235">
        <v>5224</v>
      </c>
      <c r="F40" s="235">
        <v>4121</v>
      </c>
    </row>
    <row r="41" spans="1:6" ht="13.5" thickBot="1" x14ac:dyDescent="0.25">
      <c r="A41" s="236">
        <v>250000</v>
      </c>
      <c r="B41" s="235">
        <v>350000</v>
      </c>
      <c r="C41" s="238">
        <v>757</v>
      </c>
      <c r="D41" s="238">
        <v>377</v>
      </c>
      <c r="E41" s="235">
        <v>6052</v>
      </c>
      <c r="F41" s="235">
        <v>4535</v>
      </c>
    </row>
    <row r="42" spans="1:6" ht="13.5" thickBot="1" x14ac:dyDescent="0.25">
      <c r="A42" s="236">
        <v>350000</v>
      </c>
      <c r="B42" s="235">
        <v>450000</v>
      </c>
      <c r="C42" s="238">
        <v>823</v>
      </c>
      <c r="D42" s="238">
        <v>413</v>
      </c>
      <c r="E42" s="235">
        <v>6597</v>
      </c>
      <c r="F42" s="235">
        <v>4934</v>
      </c>
    </row>
    <row r="43" spans="1:6" ht="13.5" thickBot="1" x14ac:dyDescent="0.25">
      <c r="A43" s="236">
        <v>450000</v>
      </c>
      <c r="B43" s="235">
        <v>600000</v>
      </c>
      <c r="C43" s="238">
        <v>965</v>
      </c>
      <c r="D43" s="238">
        <v>479</v>
      </c>
      <c r="E43" s="235">
        <v>7842</v>
      </c>
      <c r="F43" s="235">
        <v>5909</v>
      </c>
    </row>
    <row r="44" spans="1:6" ht="13.5" thickBot="1" x14ac:dyDescent="0.25">
      <c r="A44" s="236">
        <v>600000</v>
      </c>
      <c r="B44" s="235">
        <v>750000</v>
      </c>
      <c r="C44" s="235">
        <v>1101</v>
      </c>
      <c r="D44" s="238">
        <v>551</v>
      </c>
      <c r="E44" s="235">
        <v>8930</v>
      </c>
      <c r="F44" s="235">
        <v>6738</v>
      </c>
    </row>
    <row r="45" spans="1:6" ht="13.5" thickBot="1" x14ac:dyDescent="0.25">
      <c r="A45" s="236">
        <v>750000</v>
      </c>
      <c r="B45" s="235">
        <v>1000000</v>
      </c>
      <c r="C45" s="235">
        <v>1231</v>
      </c>
      <c r="D45" s="238">
        <v>621</v>
      </c>
      <c r="E45" s="235">
        <v>10031</v>
      </c>
      <c r="F45" s="235">
        <v>7557</v>
      </c>
    </row>
    <row r="46" spans="1:6" ht="13.5" thickBot="1" x14ac:dyDescent="0.25">
      <c r="A46" s="236">
        <v>1000000</v>
      </c>
      <c r="B46" s="237"/>
      <c r="C46" s="235">
        <v>1308</v>
      </c>
      <c r="D46" s="238">
        <v>688</v>
      </c>
      <c r="E46" s="235">
        <v>11261</v>
      </c>
      <c r="F46" s="235">
        <v>8515</v>
      </c>
    </row>
    <row r="47" spans="1:6" ht="36" customHeight="1" x14ac:dyDescent="0.2">
      <c r="A47" s="665" t="s">
        <v>838</v>
      </c>
      <c r="B47" s="665"/>
      <c r="C47" s="665"/>
      <c r="D47" s="665"/>
      <c r="E47" s="665"/>
      <c r="F47" s="665"/>
    </row>
    <row r="49" spans="1:6" ht="35.25" customHeight="1" x14ac:dyDescent="0.2">
      <c r="A49" s="664" t="s">
        <v>845</v>
      </c>
      <c r="B49" s="664"/>
      <c r="C49" s="664"/>
      <c r="D49" s="664"/>
      <c r="E49" s="664"/>
      <c r="F49" s="664"/>
    </row>
    <row r="50" spans="1:6" x14ac:dyDescent="0.2">
      <c r="A50" s="664"/>
      <c r="B50" s="664"/>
      <c r="C50" s="664"/>
      <c r="D50" s="664"/>
      <c r="E50" s="664"/>
      <c r="F50" s="664"/>
    </row>
    <row r="51" spans="1:6" ht="34.5" customHeight="1" x14ac:dyDescent="0.2">
      <c r="A51" s="664"/>
      <c r="B51" s="664"/>
      <c r="C51" s="664"/>
      <c r="D51" s="664"/>
      <c r="E51" s="664"/>
      <c r="F51" s="664"/>
    </row>
    <row r="52" spans="1:6" ht="13.5" thickBot="1" x14ac:dyDescent="0.25">
      <c r="C52" s="149" t="s">
        <v>846</v>
      </c>
    </row>
    <row r="53" spans="1:6" ht="15.75" customHeight="1" thickBot="1" x14ac:dyDescent="0.25">
      <c r="C53" s="150" t="s">
        <v>533</v>
      </c>
      <c r="D53" s="162"/>
      <c r="E53" s="671" t="s">
        <v>847</v>
      </c>
    </row>
    <row r="54" spans="1:6" ht="13.5" thickBot="1" x14ac:dyDescent="0.25">
      <c r="C54" s="155" t="s">
        <v>848</v>
      </c>
      <c r="D54" s="151" t="s">
        <v>849</v>
      </c>
      <c r="E54" s="672"/>
    </row>
    <row r="55" spans="1:6" ht="26.25" thickBot="1" x14ac:dyDescent="0.25">
      <c r="C55" s="152">
        <v>1720400</v>
      </c>
      <c r="D55" s="239" t="s">
        <v>850</v>
      </c>
      <c r="E55" s="153" t="s">
        <v>851</v>
      </c>
    </row>
    <row r="56" spans="1:6" ht="26.25" thickBot="1" x14ac:dyDescent="0.25">
      <c r="C56" s="152">
        <v>760000</v>
      </c>
      <c r="D56" s="154">
        <v>1720400</v>
      </c>
      <c r="E56" s="153" t="s">
        <v>852</v>
      </c>
    </row>
    <row r="57" spans="1:6" ht="39" thickBot="1" x14ac:dyDescent="0.25">
      <c r="C57" s="152">
        <v>129400</v>
      </c>
      <c r="D57" s="154">
        <v>760000</v>
      </c>
      <c r="E57" s="153" t="s">
        <v>853</v>
      </c>
    </row>
    <row r="58" spans="1:6" ht="39" thickBot="1" x14ac:dyDescent="0.25">
      <c r="C58" s="152">
        <v>29000</v>
      </c>
      <c r="D58" s="154">
        <v>129400</v>
      </c>
      <c r="E58" s="153" t="s">
        <v>853</v>
      </c>
    </row>
    <row r="59" spans="1:6" ht="26.25" thickBot="1" x14ac:dyDescent="0.25">
      <c r="C59" s="152">
        <v>1</v>
      </c>
      <c r="D59" s="154">
        <v>29000</v>
      </c>
      <c r="E59" s="153" t="s">
        <v>854</v>
      </c>
    </row>
    <row r="60" spans="1:6" x14ac:dyDescent="0.2">
      <c r="D60" s="149"/>
    </row>
    <row r="61" spans="1:6" ht="42" customHeight="1" x14ac:dyDescent="0.2">
      <c r="C61" s="661" t="s">
        <v>855</v>
      </c>
      <c r="D61" s="661"/>
      <c r="E61" s="661"/>
    </row>
    <row r="62" spans="1:6" ht="45.75" customHeight="1" x14ac:dyDescent="0.2">
      <c r="C62" s="661" t="s">
        <v>856</v>
      </c>
      <c r="D62" s="661"/>
      <c r="E62" s="661"/>
    </row>
    <row r="63" spans="1:6" x14ac:dyDescent="0.2">
      <c r="D63" s="156"/>
    </row>
    <row r="64" spans="1:6" x14ac:dyDescent="0.2">
      <c r="D64" s="240"/>
    </row>
    <row r="65" spans="3:5" x14ac:dyDescent="0.2">
      <c r="D65" s="240" t="s">
        <v>857</v>
      </c>
    </row>
    <row r="66" spans="3:5" x14ac:dyDescent="0.2">
      <c r="D66" s="240" t="s">
        <v>858</v>
      </c>
    </row>
    <row r="67" spans="3:5" x14ac:dyDescent="0.2">
      <c r="D67" s="157"/>
    </row>
    <row r="68" spans="3:5" ht="13.5" thickBot="1" x14ac:dyDescent="0.25">
      <c r="C68" s="149" t="s">
        <v>859</v>
      </c>
    </row>
    <row r="69" spans="3:5" ht="15.75" customHeight="1" thickBot="1" x14ac:dyDescent="0.25">
      <c r="C69" s="150" t="s">
        <v>533</v>
      </c>
      <c r="D69" s="162"/>
      <c r="E69" s="671" t="s">
        <v>860</v>
      </c>
    </row>
    <row r="70" spans="3:5" ht="13.5" thickBot="1" x14ac:dyDescent="0.25">
      <c r="C70" s="155" t="s">
        <v>848</v>
      </c>
      <c r="D70" s="151" t="s">
        <v>849</v>
      </c>
      <c r="E70" s="672"/>
    </row>
    <row r="71" spans="3:5" ht="26.25" thickBot="1" x14ac:dyDescent="0.25">
      <c r="C71" s="158">
        <v>1785000</v>
      </c>
      <c r="D71" s="159" t="s">
        <v>850</v>
      </c>
      <c r="E71" s="160" t="s">
        <v>851</v>
      </c>
    </row>
    <row r="72" spans="3:5" ht="39" thickBot="1" x14ac:dyDescent="0.25">
      <c r="C72" s="158">
        <v>895000</v>
      </c>
      <c r="D72" s="161">
        <v>1785000</v>
      </c>
      <c r="E72" s="160" t="s">
        <v>861</v>
      </c>
    </row>
    <row r="73" spans="3:5" ht="39" thickBot="1" x14ac:dyDescent="0.25">
      <c r="C73" s="158">
        <v>460000</v>
      </c>
      <c r="D73" s="161">
        <v>895000</v>
      </c>
      <c r="E73" s="160" t="s">
        <v>853</v>
      </c>
    </row>
    <row r="74" spans="3:5" ht="26.25" thickBot="1" x14ac:dyDescent="0.25">
      <c r="C74" s="158">
        <v>1</v>
      </c>
      <c r="D74" s="161">
        <v>460000</v>
      </c>
      <c r="E74" s="160" t="s">
        <v>854</v>
      </c>
    </row>
    <row r="75" spans="3:5" x14ac:dyDescent="0.2">
      <c r="D75" s="149"/>
    </row>
    <row r="76" spans="3:5" ht="46.5" customHeight="1" x14ac:dyDescent="0.2">
      <c r="C76" s="661" t="s">
        <v>862</v>
      </c>
      <c r="D76" s="661"/>
      <c r="E76" s="661"/>
    </row>
    <row r="77" spans="3:5" x14ac:dyDescent="0.2">
      <c r="D77" s="156"/>
    </row>
  </sheetData>
  <mergeCells count="60">
    <mergeCell ref="C25:D25"/>
    <mergeCell ref="E25:F25"/>
    <mergeCell ref="C26:D26"/>
    <mergeCell ref="E26:F26"/>
    <mergeCell ref="C27:D27"/>
    <mergeCell ref="E27:F27"/>
    <mergeCell ref="E69:E70"/>
    <mergeCell ref="E53:E54"/>
    <mergeCell ref="C61:E61"/>
    <mergeCell ref="C62:E62"/>
    <mergeCell ref="A30:F30"/>
    <mergeCell ref="A31:B31"/>
    <mergeCell ref="C76:E76"/>
    <mergeCell ref="A6:F6"/>
    <mergeCell ref="A8:F9"/>
    <mergeCell ref="A49:F51"/>
    <mergeCell ref="A47:F47"/>
    <mergeCell ref="A11:F11"/>
    <mergeCell ref="C32:C34"/>
    <mergeCell ref="D32:D34"/>
    <mergeCell ref="E32:E34"/>
    <mergeCell ref="F32:F34"/>
    <mergeCell ref="A33:A34"/>
    <mergeCell ref="B33:B34"/>
    <mergeCell ref="C28:D28"/>
    <mergeCell ref="E28:F28"/>
    <mergeCell ref="C29:D29"/>
    <mergeCell ref="E29:F29"/>
    <mergeCell ref="C24:D24"/>
    <mergeCell ref="E24:F24"/>
    <mergeCell ref="C19:D19"/>
    <mergeCell ref="E19:F19"/>
    <mergeCell ref="C20:D20"/>
    <mergeCell ref="E20:F20"/>
    <mergeCell ref="C21:D21"/>
    <mergeCell ref="E21:F21"/>
    <mergeCell ref="C22:D22"/>
    <mergeCell ref="E22:F22"/>
    <mergeCell ref="C23:D23"/>
    <mergeCell ref="E15:F15"/>
    <mergeCell ref="E16:F16"/>
    <mergeCell ref="C17:D17"/>
    <mergeCell ref="E17:F17"/>
    <mergeCell ref="E23:F23"/>
    <mergeCell ref="A1:F1"/>
    <mergeCell ref="A2:F2"/>
    <mergeCell ref="A3:F3"/>
    <mergeCell ref="A4:F4"/>
    <mergeCell ref="C18:D18"/>
    <mergeCell ref="E18:F18"/>
    <mergeCell ref="A13:B13"/>
    <mergeCell ref="A14:B14"/>
    <mergeCell ref="A15:B15"/>
    <mergeCell ref="A16:B16"/>
    <mergeCell ref="C13:D13"/>
    <mergeCell ref="C14:D14"/>
    <mergeCell ref="C15:D15"/>
    <mergeCell ref="C16:D16"/>
    <mergeCell ref="E13:F13"/>
    <mergeCell ref="E14:F14"/>
  </mergeCells>
  <pageMargins left="0.70866141732283472" right="0.70866141732283472" top="0.74803149606299213" bottom="0.74803149606299213" header="0.31496062992125984" footer="0.31496062992125984"/>
  <pageSetup scale="93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04"/>
  <sheetViews>
    <sheetView topLeftCell="A79" zoomScale="69" zoomScaleNormal="69" workbookViewId="0">
      <selection activeCell="E22" sqref="E22"/>
    </sheetView>
  </sheetViews>
  <sheetFormatPr baseColWidth="10" defaultRowHeight="15" x14ac:dyDescent="0.25"/>
  <cols>
    <col min="1" max="1" width="15.7109375" style="205" customWidth="1"/>
    <col min="2" max="2" width="10.140625" style="205" customWidth="1"/>
    <col min="3" max="3" width="16.5703125" style="205" customWidth="1"/>
    <col min="4" max="4" width="16.7109375" style="205" customWidth="1"/>
    <col min="5" max="5" width="74.28515625" style="206" customWidth="1"/>
    <col min="6" max="6" width="24.85546875" style="205" hidden="1" customWidth="1"/>
    <col min="7" max="7" width="16.85546875" style="205" bestFit="1" customWidth="1"/>
    <col min="8" max="8" width="19.42578125" style="205" hidden="1" customWidth="1"/>
    <col min="9" max="9" width="15.5703125" style="205" customWidth="1"/>
    <col min="10" max="16384" width="11.42578125" style="205"/>
  </cols>
  <sheetData>
    <row r="1" spans="1:8" s="281" customFormat="1" ht="15.75" x14ac:dyDescent="0.25">
      <c r="A1" s="498" t="s">
        <v>1193</v>
      </c>
      <c r="B1" s="498"/>
      <c r="C1" s="498"/>
      <c r="D1" s="498"/>
      <c r="E1" s="498"/>
      <c r="F1" s="498"/>
      <c r="G1" s="498"/>
    </row>
    <row r="2" spans="1:8" s="281" customFormat="1" ht="15.75" customHeight="1" x14ac:dyDescent="0.25">
      <c r="A2" s="499" t="s">
        <v>1194</v>
      </c>
      <c r="B2" s="499"/>
      <c r="C2" s="499"/>
      <c r="D2" s="499"/>
      <c r="E2" s="499"/>
      <c r="F2" s="499"/>
      <c r="G2" s="499"/>
    </row>
    <row r="3" spans="1:8" s="281" customFormat="1" ht="15.75" customHeight="1" x14ac:dyDescent="0.25">
      <c r="A3" s="499" t="s">
        <v>1195</v>
      </c>
      <c r="B3" s="499"/>
      <c r="C3" s="499"/>
      <c r="D3" s="499"/>
      <c r="E3" s="499"/>
      <c r="F3" s="499"/>
      <c r="G3" s="499"/>
    </row>
    <row r="4" spans="1:8" s="281" customFormat="1" ht="15.75" customHeight="1" x14ac:dyDescent="0.25">
      <c r="A4" s="499" t="s">
        <v>1196</v>
      </c>
      <c r="B4" s="499"/>
      <c r="C4" s="499"/>
      <c r="D4" s="499"/>
      <c r="E4" s="499"/>
      <c r="F4" s="499"/>
      <c r="G4" s="499"/>
    </row>
    <row r="5" spans="1:8" s="281" customFormat="1" ht="14.25" customHeight="1" thickBot="1" x14ac:dyDescent="0.3">
      <c r="A5" s="420"/>
      <c r="B5" s="415"/>
      <c r="C5" s="414"/>
      <c r="D5" s="414"/>
    </row>
    <row r="6" spans="1:8" ht="19.5" customHeight="1" thickBot="1" x14ac:dyDescent="0.3">
      <c r="A6" s="495" t="s">
        <v>429</v>
      </c>
      <c r="B6" s="496"/>
      <c r="C6" s="496"/>
      <c r="D6" s="496"/>
      <c r="E6" s="497"/>
      <c r="F6" s="491" t="s">
        <v>577</v>
      </c>
      <c r="G6" s="493" t="s">
        <v>577</v>
      </c>
    </row>
    <row r="7" spans="1:8" ht="37.5" thickBot="1" x14ac:dyDescent="0.3">
      <c r="A7" s="337" t="s">
        <v>578</v>
      </c>
      <c r="B7" s="338" t="s">
        <v>936</v>
      </c>
      <c r="C7" s="338" t="s">
        <v>497</v>
      </c>
      <c r="D7" s="338"/>
      <c r="E7" s="339" t="s">
        <v>579</v>
      </c>
      <c r="F7" s="492"/>
      <c r="G7" s="494"/>
    </row>
    <row r="8" spans="1:8" ht="15.75" thickBot="1" x14ac:dyDescent="0.3">
      <c r="A8" s="340"/>
      <c r="B8" s="341"/>
      <c r="C8" s="341"/>
      <c r="D8" s="341"/>
      <c r="E8" s="342" t="s">
        <v>582</v>
      </c>
      <c r="F8" s="343">
        <v>363464311.89999998</v>
      </c>
      <c r="G8" s="344">
        <f>G9+G30+G33+G57+G64+G72+G76+G95+G102</f>
        <v>347786100.5</v>
      </c>
      <c r="H8" s="246">
        <f>F8-G8</f>
        <v>15678211.399999976</v>
      </c>
    </row>
    <row r="9" spans="1:8" ht="15.75" thickBot="1" x14ac:dyDescent="0.3">
      <c r="A9" s="345">
        <v>1</v>
      </c>
      <c r="B9" s="346"/>
      <c r="C9" s="346"/>
      <c r="D9" s="346"/>
      <c r="E9" s="347" t="s">
        <v>583</v>
      </c>
      <c r="F9" s="348">
        <v>39302683</v>
      </c>
      <c r="G9" s="349">
        <f>G10+G13+G16+G17+G18+G19+G20+G22+G23+G24+G25+G26+G27+G28+G29</f>
        <v>39302683</v>
      </c>
      <c r="H9" s="246">
        <f t="shared" ref="H9:H95" si="0">F9-G9</f>
        <v>0</v>
      </c>
    </row>
    <row r="10" spans="1:8" ht="15.75" thickBot="1" x14ac:dyDescent="0.3">
      <c r="A10" s="109">
        <v>1.1000000000000001</v>
      </c>
      <c r="B10" s="247"/>
      <c r="C10" s="247"/>
      <c r="D10" s="247"/>
      <c r="E10" s="110" t="s">
        <v>584</v>
      </c>
      <c r="F10" s="113">
        <v>8678</v>
      </c>
      <c r="G10" s="114">
        <f>G11+G12</f>
        <v>8678</v>
      </c>
      <c r="H10" s="246">
        <f t="shared" si="0"/>
        <v>0</v>
      </c>
    </row>
    <row r="11" spans="1:8" ht="15.75" thickBot="1" x14ac:dyDescent="0.3">
      <c r="A11" s="109" t="s">
        <v>244</v>
      </c>
      <c r="B11" s="97">
        <v>1.01</v>
      </c>
      <c r="C11" s="248" t="s">
        <v>950</v>
      </c>
      <c r="D11" s="248" t="s">
        <v>951</v>
      </c>
      <c r="E11" s="110" t="s">
        <v>585</v>
      </c>
      <c r="F11" s="113">
        <v>8678</v>
      </c>
      <c r="G11" s="114">
        <v>8678</v>
      </c>
      <c r="H11" s="246">
        <f t="shared" si="0"/>
        <v>0</v>
      </c>
    </row>
    <row r="12" spans="1:8" ht="27.75" thickBot="1" x14ac:dyDescent="0.3">
      <c r="A12" s="109" t="s">
        <v>586</v>
      </c>
      <c r="B12" s="97"/>
      <c r="C12" s="248"/>
      <c r="D12" s="248"/>
      <c r="E12" s="110" t="s">
        <v>587</v>
      </c>
      <c r="F12" s="115">
        <v>0</v>
      </c>
      <c r="G12" s="116">
        <v>0</v>
      </c>
      <c r="H12" s="246">
        <f t="shared" si="0"/>
        <v>0</v>
      </c>
    </row>
    <row r="13" spans="1:8" ht="15.75" thickBot="1" x14ac:dyDescent="0.3">
      <c r="A13" s="109">
        <v>1.2</v>
      </c>
      <c r="B13" s="97"/>
      <c r="C13" s="97"/>
      <c r="D13" s="97"/>
      <c r="E13" s="110" t="s">
        <v>588</v>
      </c>
      <c r="F13" s="113">
        <v>37470966</v>
      </c>
      <c r="G13" s="114">
        <f>G14+G15</f>
        <v>37470966</v>
      </c>
      <c r="H13" s="246">
        <f t="shared" si="0"/>
        <v>0</v>
      </c>
    </row>
    <row r="14" spans="1:8" ht="15.75" thickBot="1" x14ac:dyDescent="0.3">
      <c r="A14" s="109" t="s">
        <v>589</v>
      </c>
      <c r="B14" s="97">
        <v>1.01</v>
      </c>
      <c r="C14" s="97">
        <v>14</v>
      </c>
      <c r="D14" s="97" t="s">
        <v>952</v>
      </c>
      <c r="E14" s="110" t="s">
        <v>590</v>
      </c>
      <c r="F14" s="113">
        <v>22000000</v>
      </c>
      <c r="G14" s="114">
        <v>22000000</v>
      </c>
      <c r="H14" s="246">
        <f t="shared" si="0"/>
        <v>0</v>
      </c>
    </row>
    <row r="15" spans="1:8" ht="15.75" thickBot="1" x14ac:dyDescent="0.3">
      <c r="A15" s="109" t="s">
        <v>591</v>
      </c>
      <c r="B15" s="97">
        <v>1.01</v>
      </c>
      <c r="C15" s="97">
        <v>14</v>
      </c>
      <c r="D15" s="97" t="s">
        <v>952</v>
      </c>
      <c r="E15" s="110" t="s">
        <v>592</v>
      </c>
      <c r="F15" s="113">
        <v>15470966</v>
      </c>
      <c r="G15" s="114">
        <v>15470966</v>
      </c>
      <c r="H15" s="246">
        <f t="shared" si="0"/>
        <v>0</v>
      </c>
    </row>
    <row r="16" spans="1:8" ht="15.75" thickBot="1" x14ac:dyDescent="0.3">
      <c r="A16" s="109">
        <v>1.3</v>
      </c>
      <c r="B16" s="247"/>
      <c r="C16" s="247"/>
      <c r="D16" s="247"/>
      <c r="E16" s="110" t="s">
        <v>593</v>
      </c>
      <c r="F16" s="115">
        <v>0</v>
      </c>
      <c r="G16" s="116">
        <v>0</v>
      </c>
      <c r="H16" s="246">
        <f t="shared" si="0"/>
        <v>0</v>
      </c>
    </row>
    <row r="17" spans="1:8" ht="15.75" thickBot="1" x14ac:dyDescent="0.3">
      <c r="A17" s="109">
        <v>1.4</v>
      </c>
      <c r="B17" s="247"/>
      <c r="C17" s="247"/>
      <c r="D17" s="247"/>
      <c r="E17" s="110" t="s">
        <v>594</v>
      </c>
      <c r="F17" s="115">
        <v>0</v>
      </c>
      <c r="G17" s="116">
        <v>0</v>
      </c>
      <c r="H17" s="246">
        <f t="shared" si="0"/>
        <v>0</v>
      </c>
    </row>
    <row r="18" spans="1:8" ht="15.75" thickBot="1" x14ac:dyDescent="0.3">
      <c r="A18" s="109">
        <v>1.5</v>
      </c>
      <c r="B18" s="247"/>
      <c r="C18" s="247"/>
      <c r="D18" s="247"/>
      <c r="E18" s="110" t="s">
        <v>595</v>
      </c>
      <c r="F18" s="115">
        <v>0</v>
      </c>
      <c r="G18" s="116">
        <v>0</v>
      </c>
      <c r="H18" s="246">
        <f t="shared" si="0"/>
        <v>0</v>
      </c>
    </row>
    <row r="19" spans="1:8" ht="15.75" thickBot="1" x14ac:dyDescent="0.3">
      <c r="A19" s="109">
        <v>1.6</v>
      </c>
      <c r="B19" s="247"/>
      <c r="C19" s="247"/>
      <c r="D19" s="247"/>
      <c r="E19" s="110" t="s">
        <v>596</v>
      </c>
      <c r="F19" s="115">
        <v>0</v>
      </c>
      <c r="G19" s="116">
        <v>0</v>
      </c>
      <c r="H19" s="246">
        <f t="shared" si="0"/>
        <v>0</v>
      </c>
    </row>
    <row r="20" spans="1:8" ht="15.75" thickBot="1" x14ac:dyDescent="0.3">
      <c r="A20" s="109">
        <v>1.7</v>
      </c>
      <c r="B20" s="247"/>
      <c r="C20" s="247"/>
      <c r="D20" s="247"/>
      <c r="E20" s="110" t="s">
        <v>597</v>
      </c>
      <c r="F20" s="107">
        <v>1823039</v>
      </c>
      <c r="G20" s="108">
        <f>G21</f>
        <v>1823039</v>
      </c>
      <c r="H20" s="246">
        <f t="shared" si="0"/>
        <v>0</v>
      </c>
    </row>
    <row r="21" spans="1:8" ht="15.75" thickBot="1" x14ac:dyDescent="0.3">
      <c r="A21" s="109" t="s">
        <v>262</v>
      </c>
      <c r="B21" s="97">
        <v>1.01</v>
      </c>
      <c r="C21" s="97">
        <v>14</v>
      </c>
      <c r="D21" s="97" t="s">
        <v>952</v>
      </c>
      <c r="E21" s="110" t="s">
        <v>598</v>
      </c>
      <c r="F21" s="113">
        <v>1823039</v>
      </c>
      <c r="G21" s="114">
        <v>1823039</v>
      </c>
      <c r="H21" s="246">
        <f t="shared" si="0"/>
        <v>0</v>
      </c>
    </row>
    <row r="22" spans="1:8" ht="15.75" thickBot="1" x14ac:dyDescent="0.3">
      <c r="A22" s="109">
        <v>1.8</v>
      </c>
      <c r="B22" s="247"/>
      <c r="C22" s="247"/>
      <c r="D22" s="247"/>
      <c r="E22" s="110" t="s">
        <v>599</v>
      </c>
      <c r="F22" s="115">
        <v>0</v>
      </c>
      <c r="G22" s="116">
        <v>0</v>
      </c>
      <c r="H22" s="246">
        <f t="shared" si="0"/>
        <v>0</v>
      </c>
    </row>
    <row r="23" spans="1:8" ht="27.75" thickBot="1" x14ac:dyDescent="0.3">
      <c r="A23" s="109">
        <v>1.9</v>
      </c>
      <c r="B23" s="247"/>
      <c r="C23" s="247"/>
      <c r="D23" s="247"/>
      <c r="E23" s="110" t="s">
        <v>600</v>
      </c>
      <c r="F23" s="115">
        <v>0</v>
      </c>
      <c r="G23" s="116">
        <v>0</v>
      </c>
      <c r="H23" s="246">
        <f t="shared" si="0"/>
        <v>0</v>
      </c>
    </row>
    <row r="24" spans="1:8" ht="15.75" thickBot="1" x14ac:dyDescent="0.3">
      <c r="A24" s="345">
        <v>2</v>
      </c>
      <c r="B24" s="346"/>
      <c r="C24" s="346"/>
      <c r="D24" s="346"/>
      <c r="E24" s="350" t="s">
        <v>601</v>
      </c>
      <c r="F24" s="351">
        <v>0</v>
      </c>
      <c r="G24" s="352">
        <v>0</v>
      </c>
      <c r="H24" s="246">
        <f t="shared" si="0"/>
        <v>0</v>
      </c>
    </row>
    <row r="25" spans="1:8" ht="15.75" thickBot="1" x14ac:dyDescent="0.3">
      <c r="A25" s="109">
        <v>2.1</v>
      </c>
      <c r="B25" s="247"/>
      <c r="C25" s="247"/>
      <c r="D25" s="247"/>
      <c r="E25" s="110" t="s">
        <v>602</v>
      </c>
      <c r="F25" s="115">
        <v>0</v>
      </c>
      <c r="G25" s="116">
        <v>0</v>
      </c>
      <c r="H25" s="246">
        <f t="shared" si="0"/>
        <v>0</v>
      </c>
    </row>
    <row r="26" spans="1:8" ht="15.75" thickBot="1" x14ac:dyDescent="0.3">
      <c r="A26" s="109">
        <v>2.2000000000000002</v>
      </c>
      <c r="B26" s="247"/>
      <c r="C26" s="247"/>
      <c r="D26" s="247"/>
      <c r="E26" s="110" t="s">
        <v>603</v>
      </c>
      <c r="F26" s="115">
        <v>0</v>
      </c>
      <c r="G26" s="116">
        <v>0</v>
      </c>
      <c r="H26" s="246">
        <f t="shared" si="0"/>
        <v>0</v>
      </c>
    </row>
    <row r="27" spans="1:8" ht="15.75" thickBot="1" x14ac:dyDescent="0.3">
      <c r="A27" s="109">
        <v>2.2999999999999998</v>
      </c>
      <c r="B27" s="247"/>
      <c r="C27" s="247"/>
      <c r="D27" s="247"/>
      <c r="E27" s="110" t="s">
        <v>604</v>
      </c>
      <c r="F27" s="115">
        <v>0</v>
      </c>
      <c r="G27" s="116">
        <v>0</v>
      </c>
      <c r="H27" s="246">
        <f t="shared" si="0"/>
        <v>0</v>
      </c>
    </row>
    <row r="28" spans="1:8" ht="15.75" thickBot="1" x14ac:dyDescent="0.3">
      <c r="A28" s="109">
        <v>2.4</v>
      </c>
      <c r="B28" s="247"/>
      <c r="C28" s="247"/>
      <c r="D28" s="247"/>
      <c r="E28" s="110" t="s">
        <v>605</v>
      </c>
      <c r="F28" s="115">
        <v>0</v>
      </c>
      <c r="G28" s="116">
        <v>0</v>
      </c>
      <c r="H28" s="246">
        <f t="shared" si="0"/>
        <v>0</v>
      </c>
    </row>
    <row r="29" spans="1:8" ht="15.75" thickBot="1" x14ac:dyDescent="0.3">
      <c r="A29" s="109">
        <v>2.5</v>
      </c>
      <c r="B29" s="247"/>
      <c r="C29" s="247"/>
      <c r="D29" s="247"/>
      <c r="E29" s="110" t="s">
        <v>606</v>
      </c>
      <c r="F29" s="115">
        <v>0</v>
      </c>
      <c r="G29" s="116">
        <v>0</v>
      </c>
      <c r="H29" s="246">
        <f t="shared" si="0"/>
        <v>0</v>
      </c>
    </row>
    <row r="30" spans="1:8" ht="15.75" thickBot="1" x14ac:dyDescent="0.3">
      <c r="A30" s="345">
        <v>3</v>
      </c>
      <c r="B30" s="346"/>
      <c r="C30" s="346"/>
      <c r="D30" s="346"/>
      <c r="E30" s="347" t="s">
        <v>607</v>
      </c>
      <c r="F30" s="351">
        <v>0</v>
      </c>
      <c r="G30" s="352">
        <f>G31+G32</f>
        <v>0</v>
      </c>
      <c r="H30" s="246">
        <f t="shared" si="0"/>
        <v>0</v>
      </c>
    </row>
    <row r="31" spans="1:8" ht="15.75" thickBot="1" x14ac:dyDescent="0.3">
      <c r="A31" s="109">
        <v>3.1</v>
      </c>
      <c r="B31" s="247"/>
      <c r="C31" s="247"/>
      <c r="D31" s="247"/>
      <c r="E31" s="110" t="s">
        <v>608</v>
      </c>
      <c r="F31" s="113">
        <v>0</v>
      </c>
      <c r="G31" s="114">
        <v>0</v>
      </c>
      <c r="H31" s="246">
        <f t="shared" si="0"/>
        <v>0</v>
      </c>
    </row>
    <row r="32" spans="1:8" ht="41.25" thickBot="1" x14ac:dyDescent="0.3">
      <c r="A32" s="109">
        <v>3.9</v>
      </c>
      <c r="B32" s="247"/>
      <c r="C32" s="247"/>
      <c r="D32" s="247"/>
      <c r="E32" s="110" t="s">
        <v>609</v>
      </c>
      <c r="F32" s="113">
        <v>0</v>
      </c>
      <c r="G32" s="114">
        <v>0</v>
      </c>
      <c r="H32" s="246">
        <f t="shared" si="0"/>
        <v>0</v>
      </c>
    </row>
    <row r="33" spans="1:9" ht="15.75" thickBot="1" x14ac:dyDescent="0.3">
      <c r="A33" s="345">
        <v>4</v>
      </c>
      <c r="B33" s="346"/>
      <c r="C33" s="346"/>
      <c r="D33" s="346"/>
      <c r="E33" s="347" t="s">
        <v>610</v>
      </c>
      <c r="F33" s="353">
        <v>32107110.600000001</v>
      </c>
      <c r="G33" s="354">
        <f>G34+G39+G40+G49+G54+G56</f>
        <v>32107110.600000005</v>
      </c>
      <c r="H33" s="246">
        <f t="shared" si="0"/>
        <v>0</v>
      </c>
    </row>
    <row r="34" spans="1:9" ht="27.75" thickBot="1" x14ac:dyDescent="0.3">
      <c r="A34" s="109">
        <v>4.0999999999999996</v>
      </c>
      <c r="B34" s="247"/>
      <c r="C34" s="247"/>
      <c r="D34" s="247"/>
      <c r="E34" s="110" t="s">
        <v>611</v>
      </c>
      <c r="F34" s="113">
        <v>8614075.0600000005</v>
      </c>
      <c r="G34" s="114">
        <v>8614075.0600000005</v>
      </c>
      <c r="H34" s="246">
        <f t="shared" si="0"/>
        <v>0</v>
      </c>
    </row>
    <row r="35" spans="1:9" ht="27.75" thickBot="1" x14ac:dyDescent="0.3">
      <c r="A35" s="109"/>
      <c r="B35" s="97">
        <v>1.01</v>
      </c>
      <c r="C35" s="248" t="s">
        <v>950</v>
      </c>
      <c r="D35" s="248" t="s">
        <v>951</v>
      </c>
      <c r="E35" s="110" t="s">
        <v>953</v>
      </c>
      <c r="F35" s="113"/>
      <c r="G35" s="114">
        <v>314075.06</v>
      </c>
      <c r="H35" s="246"/>
    </row>
    <row r="36" spans="1:9" ht="27.75" thickBot="1" x14ac:dyDescent="0.3">
      <c r="A36" s="109"/>
      <c r="B36" s="97">
        <v>1.01</v>
      </c>
      <c r="C36" s="248" t="s">
        <v>954</v>
      </c>
      <c r="D36" s="248" t="s">
        <v>955</v>
      </c>
      <c r="E36" s="110" t="s">
        <v>953</v>
      </c>
      <c r="F36" s="113"/>
      <c r="G36" s="114">
        <v>2500000</v>
      </c>
      <c r="H36" s="246"/>
    </row>
    <row r="37" spans="1:9" ht="29.25" customHeight="1" thickBot="1" x14ac:dyDescent="0.3">
      <c r="A37" s="109"/>
      <c r="B37" s="97">
        <v>1.01</v>
      </c>
      <c r="C37" s="248" t="s">
        <v>956</v>
      </c>
      <c r="D37" s="248" t="s">
        <v>957</v>
      </c>
      <c r="E37" s="110" t="s">
        <v>953</v>
      </c>
      <c r="F37" s="113"/>
      <c r="G37" s="114">
        <v>1300000</v>
      </c>
      <c r="H37" s="246"/>
    </row>
    <row r="38" spans="1:9" ht="29.25" customHeight="1" thickBot="1" x14ac:dyDescent="0.3">
      <c r="A38" s="109"/>
      <c r="B38" s="97">
        <v>1.01</v>
      </c>
      <c r="C38" s="248" t="s">
        <v>958</v>
      </c>
      <c r="D38" s="248" t="s">
        <v>959</v>
      </c>
      <c r="E38" s="110" t="s">
        <v>960</v>
      </c>
      <c r="F38" s="113"/>
      <c r="G38" s="114">
        <v>4500000</v>
      </c>
      <c r="H38" s="246"/>
      <c r="I38" s="6"/>
    </row>
    <row r="39" spans="1:9" ht="15.75" thickBot="1" x14ac:dyDescent="0.3">
      <c r="A39" s="109">
        <v>4.2</v>
      </c>
      <c r="B39" s="247"/>
      <c r="C39" s="247"/>
      <c r="D39" s="247"/>
      <c r="E39" s="110" t="s">
        <v>612</v>
      </c>
      <c r="F39" s="113">
        <v>0</v>
      </c>
      <c r="G39" s="114">
        <v>0</v>
      </c>
      <c r="H39" s="246">
        <f t="shared" si="0"/>
        <v>0</v>
      </c>
    </row>
    <row r="40" spans="1:9" ht="15.75" thickBot="1" x14ac:dyDescent="0.3">
      <c r="A40" s="109">
        <v>4.3</v>
      </c>
      <c r="B40" s="247"/>
      <c r="C40" s="247"/>
      <c r="D40" s="247"/>
      <c r="E40" s="110" t="s">
        <v>613</v>
      </c>
      <c r="F40" s="113">
        <v>19082187.670000002</v>
      </c>
      <c r="G40" s="114">
        <v>19082187.670000002</v>
      </c>
      <c r="H40" s="246">
        <f t="shared" si="0"/>
        <v>0</v>
      </c>
    </row>
    <row r="41" spans="1:9" ht="15.75" thickBot="1" x14ac:dyDescent="0.3">
      <c r="A41" s="109"/>
      <c r="B41" s="97">
        <v>1.01</v>
      </c>
      <c r="C41" s="248" t="s">
        <v>950</v>
      </c>
      <c r="D41" s="248" t="s">
        <v>951</v>
      </c>
      <c r="E41" s="110" t="s">
        <v>961</v>
      </c>
      <c r="F41" s="113"/>
      <c r="G41" s="114">
        <v>7000000</v>
      </c>
      <c r="H41" s="246"/>
    </row>
    <row r="42" spans="1:9" ht="15.75" thickBot="1" x14ac:dyDescent="0.3">
      <c r="A42" s="109"/>
      <c r="B42" s="97">
        <v>1.01</v>
      </c>
      <c r="C42" s="97">
        <v>14</v>
      </c>
      <c r="D42" s="97" t="s">
        <v>952</v>
      </c>
      <c r="E42" s="110" t="s">
        <v>962</v>
      </c>
      <c r="F42" s="113"/>
      <c r="G42" s="114">
        <v>2000000</v>
      </c>
      <c r="H42" s="246"/>
    </row>
    <row r="43" spans="1:9" ht="15.75" thickBot="1" x14ac:dyDescent="0.3">
      <c r="A43" s="109"/>
      <c r="B43" s="97">
        <v>1.01</v>
      </c>
      <c r="C43" s="97">
        <v>21</v>
      </c>
      <c r="D43" s="97" t="s">
        <v>963</v>
      </c>
      <c r="E43" s="110" t="s">
        <v>961</v>
      </c>
      <c r="F43" s="113"/>
      <c r="G43" s="114">
        <v>1500000</v>
      </c>
      <c r="H43" s="246"/>
    </row>
    <row r="44" spans="1:9" ht="15.75" thickBot="1" x14ac:dyDescent="0.3">
      <c r="A44" s="109"/>
      <c r="B44" s="97">
        <v>1.01</v>
      </c>
      <c r="C44" s="97">
        <v>30</v>
      </c>
      <c r="D44" s="97" t="s">
        <v>964</v>
      </c>
      <c r="E44" s="110" t="s">
        <v>962</v>
      </c>
      <c r="F44" s="113"/>
      <c r="G44" s="114">
        <v>5940187.6699999999</v>
      </c>
      <c r="H44" s="246"/>
    </row>
    <row r="45" spans="1:9" ht="15.75" thickBot="1" x14ac:dyDescent="0.3">
      <c r="A45" s="109"/>
      <c r="B45" s="97">
        <v>1.01</v>
      </c>
      <c r="C45" s="97">
        <v>34</v>
      </c>
      <c r="D45" s="97" t="s">
        <v>965</v>
      </c>
      <c r="E45" s="110" t="s">
        <v>961</v>
      </c>
      <c r="F45" s="113"/>
      <c r="G45" s="114">
        <v>2000</v>
      </c>
      <c r="H45" s="246"/>
    </row>
    <row r="46" spans="1:9" ht="15.75" thickBot="1" x14ac:dyDescent="0.3">
      <c r="A46" s="109"/>
      <c r="B46" s="97">
        <v>1.01</v>
      </c>
      <c r="C46" s="97">
        <v>38</v>
      </c>
      <c r="D46" s="97" t="s">
        <v>966</v>
      </c>
      <c r="E46" s="110" t="s">
        <v>961</v>
      </c>
      <c r="F46" s="113"/>
      <c r="G46" s="114">
        <v>2500000</v>
      </c>
      <c r="H46" s="246"/>
    </row>
    <row r="47" spans="1:9" ht="15.75" thickBot="1" x14ac:dyDescent="0.3">
      <c r="A47" s="109"/>
      <c r="B47" s="97">
        <v>1.01</v>
      </c>
      <c r="C47" s="97">
        <v>49</v>
      </c>
      <c r="D47" s="97" t="s">
        <v>967</v>
      </c>
      <c r="E47" s="110" t="s">
        <v>961</v>
      </c>
      <c r="F47" s="113"/>
      <c r="G47" s="114">
        <v>80000</v>
      </c>
      <c r="H47" s="246"/>
    </row>
    <row r="48" spans="1:9" ht="15.75" thickBot="1" x14ac:dyDescent="0.3">
      <c r="A48" s="109"/>
      <c r="B48" s="97">
        <v>1.01</v>
      </c>
      <c r="C48" s="97">
        <v>55</v>
      </c>
      <c r="D48" s="97" t="s">
        <v>968</v>
      </c>
      <c r="E48" s="110" t="s">
        <v>961</v>
      </c>
      <c r="F48" s="113"/>
      <c r="G48" s="114">
        <v>60000</v>
      </c>
      <c r="H48" s="246"/>
      <c r="I48" s="6"/>
    </row>
    <row r="49" spans="1:9" ht="15.75" thickBot="1" x14ac:dyDescent="0.3">
      <c r="A49" s="109">
        <v>4.4000000000000004</v>
      </c>
      <c r="B49" s="247"/>
      <c r="C49" s="247"/>
      <c r="D49" s="247"/>
      <c r="E49" s="110" t="s">
        <v>614</v>
      </c>
      <c r="F49" s="113">
        <v>4410847.87</v>
      </c>
      <c r="G49" s="114">
        <v>4410847.87</v>
      </c>
      <c r="H49" s="246">
        <f t="shared" si="0"/>
        <v>0</v>
      </c>
    </row>
    <row r="50" spans="1:9" ht="15.75" thickBot="1" x14ac:dyDescent="0.3">
      <c r="A50" s="109"/>
      <c r="B50" s="97">
        <v>1.01</v>
      </c>
      <c r="C50" s="248" t="s">
        <v>969</v>
      </c>
      <c r="D50" s="248" t="s">
        <v>970</v>
      </c>
      <c r="E50" s="110" t="s">
        <v>971</v>
      </c>
      <c r="F50" s="113"/>
      <c r="G50" s="114">
        <v>1359847.87</v>
      </c>
      <c r="H50" s="246"/>
    </row>
    <row r="51" spans="1:9" ht="15.75" thickBot="1" x14ac:dyDescent="0.3">
      <c r="A51" s="109"/>
      <c r="B51" s="97">
        <v>1.01</v>
      </c>
      <c r="C51" s="97">
        <v>13</v>
      </c>
      <c r="D51" s="97" t="s">
        <v>972</v>
      </c>
      <c r="E51" s="110" t="s">
        <v>971</v>
      </c>
      <c r="F51" s="113"/>
      <c r="G51" s="114">
        <v>750000</v>
      </c>
      <c r="H51" s="246"/>
    </row>
    <row r="52" spans="1:9" ht="15.75" thickBot="1" x14ac:dyDescent="0.3">
      <c r="A52" s="109"/>
      <c r="B52" s="97">
        <v>1.01</v>
      </c>
      <c r="C52" s="97">
        <v>43</v>
      </c>
      <c r="D52" s="97" t="s">
        <v>973</v>
      </c>
      <c r="E52" s="110" t="s">
        <v>974</v>
      </c>
      <c r="F52" s="113"/>
      <c r="G52" s="114">
        <v>2300000</v>
      </c>
      <c r="H52" s="246"/>
    </row>
    <row r="53" spans="1:9" ht="15.75" thickBot="1" x14ac:dyDescent="0.3">
      <c r="A53" s="109"/>
      <c r="B53" s="97">
        <v>1.01</v>
      </c>
      <c r="C53" s="97">
        <v>44</v>
      </c>
      <c r="D53" s="97" t="s">
        <v>975</v>
      </c>
      <c r="E53" s="110" t="s">
        <v>971</v>
      </c>
      <c r="F53" s="113"/>
      <c r="G53" s="114">
        <v>1000</v>
      </c>
      <c r="H53" s="246"/>
      <c r="I53" s="6"/>
    </row>
    <row r="54" spans="1:9" ht="15.75" thickBot="1" x14ac:dyDescent="0.3">
      <c r="A54" s="109">
        <v>4.5</v>
      </c>
      <c r="B54" s="247"/>
      <c r="C54" s="247"/>
      <c r="D54" s="247"/>
      <c r="E54" s="110" t="s">
        <v>615</v>
      </c>
      <c r="F54" s="113">
        <v>0</v>
      </c>
      <c r="G54" s="114">
        <f>G55</f>
        <v>0</v>
      </c>
      <c r="H54" s="246">
        <f t="shared" si="0"/>
        <v>0</v>
      </c>
    </row>
    <row r="55" spans="1:9" ht="15.75" thickBot="1" x14ac:dyDescent="0.3">
      <c r="A55" s="109" t="s">
        <v>616</v>
      </c>
      <c r="B55" s="247"/>
      <c r="C55" s="247"/>
      <c r="D55" s="247"/>
      <c r="E55" s="110" t="s">
        <v>617</v>
      </c>
      <c r="F55" s="113">
        <v>0</v>
      </c>
      <c r="G55" s="114">
        <v>0</v>
      </c>
      <c r="H55" s="246">
        <f t="shared" si="0"/>
        <v>0</v>
      </c>
    </row>
    <row r="56" spans="1:9" ht="27.75" thickBot="1" x14ac:dyDescent="0.3">
      <c r="A56" s="109">
        <v>4.9000000000000004</v>
      </c>
      <c r="B56" s="247"/>
      <c r="C56" s="247"/>
      <c r="D56" s="247"/>
      <c r="E56" s="110" t="s">
        <v>618</v>
      </c>
      <c r="F56" s="113">
        <v>0</v>
      </c>
      <c r="G56" s="114">
        <v>0</v>
      </c>
      <c r="H56" s="246">
        <f t="shared" si="0"/>
        <v>0</v>
      </c>
    </row>
    <row r="57" spans="1:9" ht="15.75" thickBot="1" x14ac:dyDescent="0.3">
      <c r="A57" s="345">
        <v>5</v>
      </c>
      <c r="B57" s="346"/>
      <c r="C57" s="346"/>
      <c r="D57" s="346"/>
      <c r="E57" s="347" t="s">
        <v>619</v>
      </c>
      <c r="F57" s="353">
        <v>2922984</v>
      </c>
      <c r="G57" s="354">
        <f>SUM(G58)</f>
        <v>2922984</v>
      </c>
      <c r="H57" s="246">
        <f t="shared" si="0"/>
        <v>0</v>
      </c>
    </row>
    <row r="58" spans="1:9" ht="15.75" thickBot="1" x14ac:dyDescent="0.3">
      <c r="A58" s="109">
        <v>5.0999999999999996</v>
      </c>
      <c r="B58" s="247"/>
      <c r="C58" s="247"/>
      <c r="D58" s="247"/>
      <c r="E58" s="110" t="s">
        <v>620</v>
      </c>
      <c r="F58" s="113">
        <v>2922984</v>
      </c>
      <c r="G58" s="114">
        <v>2922984</v>
      </c>
      <c r="H58" s="246">
        <f t="shared" si="0"/>
        <v>0</v>
      </c>
    </row>
    <row r="59" spans="1:9" ht="15.75" thickBot="1" x14ac:dyDescent="0.3">
      <c r="A59" s="109"/>
      <c r="B59" s="97">
        <v>1.01</v>
      </c>
      <c r="C59" s="248" t="s">
        <v>950</v>
      </c>
      <c r="D59" s="248" t="s">
        <v>951</v>
      </c>
      <c r="E59" s="110" t="s">
        <v>976</v>
      </c>
      <c r="F59" s="113"/>
      <c r="G59" s="114">
        <v>1022984</v>
      </c>
      <c r="H59" s="246"/>
    </row>
    <row r="60" spans="1:9" ht="15.75" thickBot="1" x14ac:dyDescent="0.3">
      <c r="A60" s="109"/>
      <c r="B60" s="97">
        <v>1.01</v>
      </c>
      <c r="C60" s="97">
        <v>21</v>
      </c>
      <c r="D60" s="97" t="s">
        <v>963</v>
      </c>
      <c r="E60" s="110" t="s">
        <v>976</v>
      </c>
      <c r="F60" s="113"/>
      <c r="G60" s="114">
        <v>1700000</v>
      </c>
      <c r="H60" s="246"/>
    </row>
    <row r="61" spans="1:9" ht="15.75" thickBot="1" x14ac:dyDescent="0.3">
      <c r="A61" s="109"/>
      <c r="B61" s="97">
        <v>1.01</v>
      </c>
      <c r="C61" s="97">
        <v>30</v>
      </c>
      <c r="D61" s="97" t="s">
        <v>964</v>
      </c>
      <c r="E61" s="110" t="s">
        <v>976</v>
      </c>
      <c r="F61" s="113"/>
      <c r="G61" s="114">
        <v>200000</v>
      </c>
      <c r="H61" s="246"/>
      <c r="I61" s="6"/>
    </row>
    <row r="62" spans="1:9" ht="15.75" thickBot="1" x14ac:dyDescent="0.3">
      <c r="A62" s="109">
        <v>5.2</v>
      </c>
      <c r="B62" s="247"/>
      <c r="C62" s="247" t="s">
        <v>977</v>
      </c>
      <c r="D62" s="247"/>
      <c r="E62" s="110" t="s">
        <v>621</v>
      </c>
      <c r="F62" s="113">
        <v>0</v>
      </c>
      <c r="G62" s="114">
        <v>0</v>
      </c>
      <c r="H62" s="246">
        <f t="shared" si="0"/>
        <v>0</v>
      </c>
    </row>
    <row r="63" spans="1:9" ht="27.75" thickBot="1" x14ac:dyDescent="0.3">
      <c r="A63" s="109">
        <v>5.9</v>
      </c>
      <c r="B63" s="247"/>
      <c r="C63" s="247"/>
      <c r="D63" s="247"/>
      <c r="E63" s="110" t="s">
        <v>622</v>
      </c>
      <c r="F63" s="113">
        <v>0</v>
      </c>
      <c r="G63" s="114">
        <v>0</v>
      </c>
      <c r="H63" s="246">
        <f t="shared" si="0"/>
        <v>0</v>
      </c>
    </row>
    <row r="64" spans="1:9" ht="15.75" thickBot="1" x14ac:dyDescent="0.3">
      <c r="A64" s="345">
        <v>6</v>
      </c>
      <c r="B64" s="346"/>
      <c r="C64" s="346"/>
      <c r="D64" s="346"/>
      <c r="E64" s="347" t="s">
        <v>623</v>
      </c>
      <c r="F64" s="353">
        <v>6038680.5</v>
      </c>
      <c r="G64" s="354">
        <f>SUM(G65)</f>
        <v>6038680.5</v>
      </c>
      <c r="H64" s="246">
        <f t="shared" si="0"/>
        <v>0</v>
      </c>
    </row>
    <row r="65" spans="1:9" ht="15.75" thickBot="1" x14ac:dyDescent="0.3">
      <c r="A65" s="109">
        <v>6.1</v>
      </c>
      <c r="B65" s="247"/>
      <c r="C65" s="247"/>
      <c r="D65" s="247"/>
      <c r="E65" s="110" t="s">
        <v>624</v>
      </c>
      <c r="F65" s="113">
        <v>6038680.5</v>
      </c>
      <c r="G65" s="114">
        <v>6038680.5</v>
      </c>
      <c r="H65" s="246">
        <f t="shared" si="0"/>
        <v>0</v>
      </c>
    </row>
    <row r="66" spans="1:9" ht="15.75" thickBot="1" x14ac:dyDescent="0.3">
      <c r="A66" s="109"/>
      <c r="B66" s="97">
        <v>1.01</v>
      </c>
      <c r="C66" s="248" t="s">
        <v>950</v>
      </c>
      <c r="D66" s="248" t="s">
        <v>951</v>
      </c>
      <c r="E66" s="110" t="s">
        <v>978</v>
      </c>
      <c r="F66" s="113"/>
      <c r="G66" s="114">
        <v>1400000</v>
      </c>
      <c r="H66" s="246"/>
    </row>
    <row r="67" spans="1:9" ht="15.75" thickBot="1" x14ac:dyDescent="0.3">
      <c r="A67" s="109"/>
      <c r="B67" s="97">
        <v>1.01</v>
      </c>
      <c r="C67" s="248" t="s">
        <v>979</v>
      </c>
      <c r="D67" s="248" t="s">
        <v>980</v>
      </c>
      <c r="E67" s="110" t="s">
        <v>978</v>
      </c>
      <c r="F67" s="113"/>
      <c r="G67" s="114">
        <v>1200000</v>
      </c>
      <c r="H67" s="246"/>
    </row>
    <row r="68" spans="1:9" ht="15.75" thickBot="1" x14ac:dyDescent="0.3">
      <c r="A68" s="109"/>
      <c r="B68" s="97">
        <v>1.01</v>
      </c>
      <c r="C68" s="248" t="s">
        <v>981</v>
      </c>
      <c r="D68" s="248" t="s">
        <v>952</v>
      </c>
      <c r="E68" s="110" t="s">
        <v>978</v>
      </c>
      <c r="F68" s="113"/>
      <c r="G68" s="114">
        <v>2238680.5</v>
      </c>
      <c r="H68" s="246"/>
    </row>
    <row r="69" spans="1:9" ht="15.75" thickBot="1" x14ac:dyDescent="0.3">
      <c r="A69" s="109"/>
      <c r="B69" s="97">
        <v>1.01</v>
      </c>
      <c r="C69" s="248" t="s">
        <v>982</v>
      </c>
      <c r="D69" s="248" t="s">
        <v>983</v>
      </c>
      <c r="E69" s="110" t="s">
        <v>978</v>
      </c>
      <c r="F69" s="113"/>
      <c r="G69" s="114">
        <v>1200000</v>
      </c>
      <c r="H69" s="246"/>
      <c r="I69" s="6"/>
    </row>
    <row r="70" spans="1:9" ht="15.75" thickBot="1" x14ac:dyDescent="0.3">
      <c r="A70" s="109">
        <v>6.2</v>
      </c>
      <c r="B70" s="247"/>
      <c r="C70" s="247"/>
      <c r="D70" s="247"/>
      <c r="E70" s="110" t="s">
        <v>625</v>
      </c>
      <c r="F70" s="113">
        <v>0</v>
      </c>
      <c r="G70" s="114">
        <v>0</v>
      </c>
      <c r="H70" s="246">
        <f t="shared" si="0"/>
        <v>0</v>
      </c>
    </row>
    <row r="71" spans="1:9" ht="41.25" thickBot="1" x14ac:dyDescent="0.3">
      <c r="A71" s="109">
        <v>6.9</v>
      </c>
      <c r="B71" s="247"/>
      <c r="C71" s="247"/>
      <c r="D71" s="247"/>
      <c r="E71" s="110" t="s">
        <v>626</v>
      </c>
      <c r="F71" s="113">
        <v>0</v>
      </c>
      <c r="G71" s="114">
        <v>0</v>
      </c>
      <c r="H71" s="246">
        <f t="shared" si="0"/>
        <v>0</v>
      </c>
    </row>
    <row r="72" spans="1:9" ht="15.75" thickBot="1" x14ac:dyDescent="0.3">
      <c r="A72" s="345">
        <v>7</v>
      </c>
      <c r="B72" s="346"/>
      <c r="C72" s="346"/>
      <c r="D72" s="346"/>
      <c r="E72" s="347" t="s">
        <v>627</v>
      </c>
      <c r="F72" s="348">
        <v>0</v>
      </c>
      <c r="G72" s="349">
        <f>SUM(G73:G75)</f>
        <v>0</v>
      </c>
      <c r="H72" s="246">
        <f t="shared" si="0"/>
        <v>0</v>
      </c>
    </row>
    <row r="73" spans="1:9" ht="15.75" thickBot="1" x14ac:dyDescent="0.3">
      <c r="A73" s="109">
        <v>7.1</v>
      </c>
      <c r="B73" s="247"/>
      <c r="C73" s="247"/>
      <c r="D73" s="247"/>
      <c r="E73" s="110" t="s">
        <v>628</v>
      </c>
      <c r="F73" s="113">
        <v>0</v>
      </c>
      <c r="G73" s="114">
        <v>0</v>
      </c>
      <c r="H73" s="246">
        <f t="shared" si="0"/>
        <v>0</v>
      </c>
    </row>
    <row r="74" spans="1:9" ht="15.75" thickBot="1" x14ac:dyDescent="0.3">
      <c r="A74" s="109">
        <v>7.2</v>
      </c>
      <c r="B74" s="247"/>
      <c r="C74" s="247"/>
      <c r="D74" s="247"/>
      <c r="E74" s="110" t="s">
        <v>629</v>
      </c>
      <c r="F74" s="113">
        <v>0</v>
      </c>
      <c r="G74" s="114">
        <v>0</v>
      </c>
      <c r="H74" s="246">
        <f t="shared" si="0"/>
        <v>0</v>
      </c>
    </row>
    <row r="75" spans="1:9" ht="27.75" thickBot="1" x14ac:dyDescent="0.3">
      <c r="A75" s="109">
        <v>7.3</v>
      </c>
      <c r="B75" s="247"/>
      <c r="C75" s="247"/>
      <c r="D75" s="247"/>
      <c r="E75" s="110" t="s">
        <v>630</v>
      </c>
      <c r="F75" s="113">
        <v>0</v>
      </c>
      <c r="G75" s="114">
        <v>0</v>
      </c>
      <c r="H75" s="246">
        <f t="shared" si="0"/>
        <v>0</v>
      </c>
    </row>
    <row r="76" spans="1:9" ht="15.75" thickBot="1" x14ac:dyDescent="0.3">
      <c r="A76" s="345">
        <v>8</v>
      </c>
      <c r="B76" s="346"/>
      <c r="C76" s="346"/>
      <c r="D76" s="346"/>
      <c r="E76" s="347" t="s">
        <v>631</v>
      </c>
      <c r="F76" s="353">
        <v>283092853.80000001</v>
      </c>
      <c r="G76" s="354">
        <f>G77+G87+G92</f>
        <v>267414642.40000001</v>
      </c>
      <c r="H76" s="246">
        <f t="shared" si="0"/>
        <v>15678211.400000006</v>
      </c>
    </row>
    <row r="77" spans="1:9" ht="15.75" thickBot="1" x14ac:dyDescent="0.3">
      <c r="A77" s="109">
        <v>8.1</v>
      </c>
      <c r="B77" s="247"/>
      <c r="C77" s="247"/>
      <c r="D77" s="247"/>
      <c r="E77" s="110" t="s">
        <v>632</v>
      </c>
      <c r="F77" s="113">
        <v>127681216</v>
      </c>
      <c r="G77" s="114">
        <f>SUM(G78:G86)</f>
        <v>127681216</v>
      </c>
      <c r="H77" s="246">
        <f t="shared" si="0"/>
        <v>0</v>
      </c>
    </row>
    <row r="78" spans="1:9" ht="15.75" thickBot="1" x14ac:dyDescent="0.3">
      <c r="A78" s="109" t="s">
        <v>633</v>
      </c>
      <c r="B78" s="97">
        <v>5.01</v>
      </c>
      <c r="C78" s="248" t="s">
        <v>950</v>
      </c>
      <c r="D78" s="248" t="s">
        <v>951</v>
      </c>
      <c r="E78" s="110" t="s">
        <v>634</v>
      </c>
      <c r="F78" s="113">
        <v>67749799</v>
      </c>
      <c r="G78" s="114">
        <v>67749799</v>
      </c>
      <c r="H78" s="246">
        <f t="shared" si="0"/>
        <v>0</v>
      </c>
    </row>
    <row r="79" spans="1:9" ht="15.75" thickBot="1" x14ac:dyDescent="0.3">
      <c r="A79" s="109" t="s">
        <v>635</v>
      </c>
      <c r="B79" s="97">
        <v>5.01</v>
      </c>
      <c r="C79" s="248" t="s">
        <v>950</v>
      </c>
      <c r="D79" s="248" t="s">
        <v>951</v>
      </c>
      <c r="E79" s="110" t="s">
        <v>636</v>
      </c>
      <c r="F79" s="113">
        <v>48979354</v>
      </c>
      <c r="G79" s="114">
        <v>48979354</v>
      </c>
      <c r="H79" s="246">
        <f t="shared" si="0"/>
        <v>0</v>
      </c>
    </row>
    <row r="80" spans="1:9" ht="15.75" thickBot="1" x14ac:dyDescent="0.3">
      <c r="A80" s="109" t="s">
        <v>637</v>
      </c>
      <c r="B80" s="247"/>
      <c r="C80" s="247"/>
      <c r="D80" s="247"/>
      <c r="E80" s="110" t="s">
        <v>638</v>
      </c>
      <c r="F80" s="113">
        <v>0</v>
      </c>
      <c r="G80" s="114">
        <v>0</v>
      </c>
      <c r="H80" s="246">
        <f t="shared" si="0"/>
        <v>0</v>
      </c>
    </row>
    <row r="81" spans="1:8" ht="15.75" thickBot="1" x14ac:dyDescent="0.3">
      <c r="A81" s="109" t="s">
        <v>639</v>
      </c>
      <c r="B81" s="247"/>
      <c r="C81" s="247"/>
      <c r="D81" s="247"/>
      <c r="E81" s="110" t="s">
        <v>640</v>
      </c>
      <c r="F81" s="113">
        <v>0</v>
      </c>
      <c r="G81" s="114">
        <v>0</v>
      </c>
      <c r="H81" s="246">
        <f t="shared" si="0"/>
        <v>0</v>
      </c>
    </row>
    <row r="82" spans="1:8" ht="15.75" thickBot="1" x14ac:dyDescent="0.3">
      <c r="A82" s="109" t="s">
        <v>641</v>
      </c>
      <c r="B82" s="247"/>
      <c r="C82" s="247"/>
      <c r="D82" s="247"/>
      <c r="E82" s="110" t="s">
        <v>642</v>
      </c>
      <c r="F82" s="113">
        <v>0</v>
      </c>
      <c r="G82" s="114">
        <v>0</v>
      </c>
      <c r="H82" s="246">
        <f t="shared" si="0"/>
        <v>0</v>
      </c>
    </row>
    <row r="83" spans="1:8" ht="15.75" thickBot="1" x14ac:dyDescent="0.3">
      <c r="A83" s="109" t="s">
        <v>643</v>
      </c>
      <c r="B83" s="247"/>
      <c r="C83" s="247"/>
      <c r="D83" s="247"/>
      <c r="E83" s="110" t="s">
        <v>644</v>
      </c>
      <c r="F83" s="113">
        <v>0</v>
      </c>
      <c r="G83" s="114">
        <v>0</v>
      </c>
      <c r="H83" s="246">
        <f t="shared" si="0"/>
        <v>0</v>
      </c>
    </row>
    <row r="84" spans="1:8" ht="15.75" thickBot="1" x14ac:dyDescent="0.3">
      <c r="A84" s="109" t="s">
        <v>645</v>
      </c>
      <c r="B84" s="97">
        <v>5.01</v>
      </c>
      <c r="C84" s="248" t="s">
        <v>950</v>
      </c>
      <c r="D84" s="248" t="s">
        <v>951</v>
      </c>
      <c r="E84" s="110" t="s">
        <v>646</v>
      </c>
      <c r="F84" s="113">
        <v>7387786</v>
      </c>
      <c r="G84" s="114">
        <v>7387786</v>
      </c>
      <c r="H84" s="246">
        <f t="shared" si="0"/>
        <v>0</v>
      </c>
    </row>
    <row r="85" spans="1:8" ht="15.75" thickBot="1" x14ac:dyDescent="0.3">
      <c r="A85" s="109" t="s">
        <v>647</v>
      </c>
      <c r="B85" s="97">
        <v>5.01</v>
      </c>
      <c r="C85" s="248" t="s">
        <v>950</v>
      </c>
      <c r="D85" s="248" t="s">
        <v>951</v>
      </c>
      <c r="E85" s="110" t="s">
        <v>648</v>
      </c>
      <c r="F85" s="113">
        <v>1224557</v>
      </c>
      <c r="G85" s="114">
        <v>1224557</v>
      </c>
      <c r="H85" s="246">
        <f t="shared" si="0"/>
        <v>0</v>
      </c>
    </row>
    <row r="86" spans="1:8" ht="15.75" thickBot="1" x14ac:dyDescent="0.3">
      <c r="A86" s="109" t="s">
        <v>649</v>
      </c>
      <c r="B86" s="97">
        <v>5.01</v>
      </c>
      <c r="C86" s="248" t="s">
        <v>950</v>
      </c>
      <c r="D86" s="248" t="s">
        <v>951</v>
      </c>
      <c r="E86" s="110" t="s">
        <v>650</v>
      </c>
      <c r="F86" s="113">
        <v>2339720</v>
      </c>
      <c r="G86" s="114">
        <v>2339720</v>
      </c>
      <c r="H86" s="246">
        <f t="shared" si="0"/>
        <v>0</v>
      </c>
    </row>
    <row r="87" spans="1:8" ht="15.75" thickBot="1" x14ac:dyDescent="0.3">
      <c r="A87" s="109">
        <v>8.1999999999999993</v>
      </c>
      <c r="B87" s="247"/>
      <c r="C87" s="247"/>
      <c r="D87" s="247"/>
      <c r="E87" s="110" t="s">
        <v>651</v>
      </c>
      <c r="F87" s="111">
        <v>139733426.40000001</v>
      </c>
      <c r="G87" s="112">
        <f>G88+G90</f>
        <v>124055215</v>
      </c>
      <c r="H87" s="249">
        <f t="shared" si="0"/>
        <v>15678211.400000006</v>
      </c>
    </row>
    <row r="88" spans="1:8" ht="15.75" thickBot="1" x14ac:dyDescent="0.3">
      <c r="A88" s="109" t="s">
        <v>652</v>
      </c>
      <c r="B88" s="247"/>
      <c r="C88" s="247"/>
      <c r="D88" s="247"/>
      <c r="E88" s="110" t="s">
        <v>653</v>
      </c>
      <c r="F88" s="107">
        <v>57968935</v>
      </c>
      <c r="G88" s="108">
        <f>G89</f>
        <v>57968935</v>
      </c>
      <c r="H88" s="246">
        <f t="shared" si="0"/>
        <v>0</v>
      </c>
    </row>
    <row r="89" spans="1:8" ht="15.75" thickBot="1" x14ac:dyDescent="0.3">
      <c r="A89" s="109" t="s">
        <v>654</v>
      </c>
      <c r="B89" s="97">
        <v>5.0199999999999996</v>
      </c>
      <c r="C89" s="248" t="s">
        <v>950</v>
      </c>
      <c r="D89" s="248" t="s">
        <v>951</v>
      </c>
      <c r="E89" s="110" t="s">
        <v>655</v>
      </c>
      <c r="F89" s="113">
        <v>57968935</v>
      </c>
      <c r="G89" s="114">
        <v>57968935</v>
      </c>
      <c r="H89" s="246">
        <f t="shared" si="0"/>
        <v>0</v>
      </c>
    </row>
    <row r="90" spans="1:8" ht="27.75" thickBot="1" x14ac:dyDescent="0.3">
      <c r="A90" s="109" t="s">
        <v>656</v>
      </c>
      <c r="B90" s="97"/>
      <c r="C90" s="247"/>
      <c r="D90" s="247"/>
      <c r="E90" s="110" t="s">
        <v>657</v>
      </c>
      <c r="F90" s="113">
        <v>66086280</v>
      </c>
      <c r="G90" s="108">
        <f>G91</f>
        <v>66086280</v>
      </c>
      <c r="H90" s="246">
        <f t="shared" si="0"/>
        <v>0</v>
      </c>
    </row>
    <row r="91" spans="1:8" ht="27.75" thickBot="1" x14ac:dyDescent="0.3">
      <c r="A91" s="109" t="s">
        <v>658</v>
      </c>
      <c r="B91" s="97">
        <v>5.03</v>
      </c>
      <c r="C91" s="248" t="s">
        <v>950</v>
      </c>
      <c r="D91" s="248" t="s">
        <v>951</v>
      </c>
      <c r="E91" s="110" t="s">
        <v>659</v>
      </c>
      <c r="F91" s="113">
        <v>66086280</v>
      </c>
      <c r="G91" s="114">
        <v>66086280</v>
      </c>
      <c r="H91" s="246">
        <f t="shared" si="0"/>
        <v>0</v>
      </c>
    </row>
    <row r="92" spans="1:8" ht="15.75" thickBot="1" x14ac:dyDescent="0.3">
      <c r="A92" s="109">
        <v>8.3000000000000007</v>
      </c>
      <c r="B92" s="247"/>
      <c r="C92" s="247"/>
      <c r="D92" s="247"/>
      <c r="E92" s="110" t="s">
        <v>660</v>
      </c>
      <c r="F92" s="113">
        <v>15678211.4</v>
      </c>
      <c r="G92" s="114">
        <f>SUM(G93:G94)</f>
        <v>15678211.4</v>
      </c>
      <c r="H92" s="246">
        <f t="shared" si="0"/>
        <v>0</v>
      </c>
    </row>
    <row r="93" spans="1:8" ht="15.75" thickBot="1" x14ac:dyDescent="0.3">
      <c r="A93" s="109" t="s">
        <v>661</v>
      </c>
      <c r="B93" s="97">
        <v>5.0199999999999996</v>
      </c>
      <c r="C93" s="248" t="s">
        <v>984</v>
      </c>
      <c r="D93" s="248" t="s">
        <v>985</v>
      </c>
      <c r="E93" s="110" t="s">
        <v>662</v>
      </c>
      <c r="F93" s="113">
        <v>5278211.4000000004</v>
      </c>
      <c r="G93" s="114">
        <v>5278211.4000000004</v>
      </c>
      <c r="H93" s="246">
        <f t="shared" si="0"/>
        <v>0</v>
      </c>
    </row>
    <row r="94" spans="1:8" ht="15.75" thickBot="1" x14ac:dyDescent="0.3">
      <c r="A94" s="109" t="s">
        <v>663</v>
      </c>
      <c r="B94" s="97">
        <v>5.04</v>
      </c>
      <c r="C94" s="248" t="s">
        <v>950</v>
      </c>
      <c r="D94" s="248" t="s">
        <v>951</v>
      </c>
      <c r="E94" s="110" t="s">
        <v>664</v>
      </c>
      <c r="F94" s="113">
        <v>10400000</v>
      </c>
      <c r="G94" s="114">
        <v>10400000</v>
      </c>
      <c r="H94" s="246">
        <f t="shared" si="0"/>
        <v>0</v>
      </c>
    </row>
    <row r="95" spans="1:8" ht="15.75" thickBot="1" x14ac:dyDescent="0.3">
      <c r="A95" s="345">
        <v>9</v>
      </c>
      <c r="B95" s="346"/>
      <c r="C95" s="346"/>
      <c r="D95" s="346"/>
      <c r="E95" s="347" t="s">
        <v>665</v>
      </c>
      <c r="F95" s="348">
        <v>0</v>
      </c>
      <c r="G95" s="349">
        <f>SUM(G96:G101)</f>
        <v>0</v>
      </c>
      <c r="H95" s="246">
        <f t="shared" si="0"/>
        <v>0</v>
      </c>
    </row>
    <row r="96" spans="1:8" ht="15.75" thickBot="1" x14ac:dyDescent="0.3">
      <c r="A96" s="109">
        <v>9.1</v>
      </c>
      <c r="B96" s="247"/>
      <c r="C96" s="247"/>
      <c r="D96" s="247"/>
      <c r="E96" s="110" t="s">
        <v>666</v>
      </c>
      <c r="F96" s="113">
        <v>0</v>
      </c>
      <c r="G96" s="114">
        <v>0</v>
      </c>
      <c r="H96" s="246">
        <f t="shared" ref="H96:H104" si="1">F96-G96</f>
        <v>0</v>
      </c>
    </row>
    <row r="97" spans="1:8" ht="15.75" thickBot="1" x14ac:dyDescent="0.3">
      <c r="A97" s="109">
        <v>9.1999999999999993</v>
      </c>
      <c r="B97" s="247"/>
      <c r="C97" s="247"/>
      <c r="D97" s="247"/>
      <c r="E97" s="110" t="s">
        <v>667</v>
      </c>
      <c r="F97" s="113">
        <v>0</v>
      </c>
      <c r="G97" s="114">
        <v>0</v>
      </c>
      <c r="H97" s="246">
        <f t="shared" si="1"/>
        <v>0</v>
      </c>
    </row>
    <row r="98" spans="1:8" ht="15.75" thickBot="1" x14ac:dyDescent="0.3">
      <c r="A98" s="109">
        <v>9.3000000000000007</v>
      </c>
      <c r="B98" s="247"/>
      <c r="C98" s="247"/>
      <c r="D98" s="247"/>
      <c r="E98" s="110" t="s">
        <v>668</v>
      </c>
      <c r="F98" s="115">
        <v>0</v>
      </c>
      <c r="G98" s="116">
        <v>0</v>
      </c>
      <c r="H98" s="246">
        <f t="shared" si="1"/>
        <v>0</v>
      </c>
    </row>
    <row r="99" spans="1:8" ht="15.75" thickBot="1" x14ac:dyDescent="0.3">
      <c r="A99" s="109">
        <v>9.4</v>
      </c>
      <c r="B99" s="247"/>
      <c r="C99" s="247"/>
      <c r="D99" s="247"/>
      <c r="E99" s="110" t="s">
        <v>669</v>
      </c>
      <c r="F99" s="115">
        <v>0</v>
      </c>
      <c r="G99" s="116">
        <v>0</v>
      </c>
      <c r="H99" s="246">
        <f t="shared" si="1"/>
        <v>0</v>
      </c>
    </row>
    <row r="100" spans="1:8" ht="15.75" thickBot="1" x14ac:dyDescent="0.3">
      <c r="A100" s="109">
        <v>9.5</v>
      </c>
      <c r="B100" s="247"/>
      <c r="C100" s="247"/>
      <c r="D100" s="247"/>
      <c r="E100" s="110" t="s">
        <v>670</v>
      </c>
      <c r="F100" s="115">
        <v>0</v>
      </c>
      <c r="G100" s="116">
        <v>0</v>
      </c>
      <c r="H100" s="246">
        <f t="shared" si="1"/>
        <v>0</v>
      </c>
    </row>
    <row r="101" spans="1:8" ht="15.75" thickBot="1" x14ac:dyDescent="0.3">
      <c r="A101" s="109">
        <v>9.6</v>
      </c>
      <c r="B101" s="247"/>
      <c r="C101" s="247"/>
      <c r="D101" s="247"/>
      <c r="E101" s="110" t="s">
        <v>671</v>
      </c>
      <c r="F101" s="115">
        <v>0</v>
      </c>
      <c r="G101" s="116">
        <v>0</v>
      </c>
      <c r="H101" s="246">
        <f t="shared" si="1"/>
        <v>0</v>
      </c>
    </row>
    <row r="102" spans="1:8" ht="15.75" thickBot="1" x14ac:dyDescent="0.3">
      <c r="A102" s="345">
        <v>0</v>
      </c>
      <c r="B102" s="346"/>
      <c r="C102" s="346"/>
      <c r="D102" s="346"/>
      <c r="E102" s="347" t="s">
        <v>672</v>
      </c>
      <c r="F102" s="351">
        <v>0</v>
      </c>
      <c r="G102" s="352">
        <f>SUM(G103:G104)</f>
        <v>0</v>
      </c>
      <c r="H102" s="246">
        <f t="shared" si="1"/>
        <v>0</v>
      </c>
    </row>
    <row r="103" spans="1:8" ht="15.75" thickBot="1" x14ac:dyDescent="0.3">
      <c r="A103" s="109">
        <v>0.1</v>
      </c>
      <c r="B103" s="247"/>
      <c r="C103" s="247"/>
      <c r="D103" s="247"/>
      <c r="E103" s="110" t="s">
        <v>673</v>
      </c>
      <c r="F103" s="115">
        <v>0</v>
      </c>
      <c r="G103" s="116">
        <v>0</v>
      </c>
      <c r="H103" s="246">
        <f t="shared" si="1"/>
        <v>0</v>
      </c>
    </row>
    <row r="104" spans="1:8" ht="15.75" thickBot="1" x14ac:dyDescent="0.3">
      <c r="A104" s="109">
        <v>0.2</v>
      </c>
      <c r="B104" s="247"/>
      <c r="C104" s="247"/>
      <c r="D104" s="247"/>
      <c r="E104" s="110" t="s">
        <v>674</v>
      </c>
      <c r="F104" s="115">
        <v>0</v>
      </c>
      <c r="G104" s="116">
        <v>0</v>
      </c>
      <c r="H104" s="246">
        <f t="shared" si="1"/>
        <v>0</v>
      </c>
    </row>
  </sheetData>
  <mergeCells count="7">
    <mergeCell ref="F6:F7"/>
    <mergeCell ref="G6:G7"/>
    <mergeCell ref="A6:E6"/>
    <mergeCell ref="A1:G1"/>
    <mergeCell ref="A2:G2"/>
    <mergeCell ref="A3:G3"/>
    <mergeCell ref="A4:G4"/>
  </mergeCells>
  <pageMargins left="0.70866141732283472" right="0.70866141732283472" top="0.74803149606299213" bottom="0.74803149606299213" header="0.31496062992125984" footer="0.31496062992125984"/>
  <pageSetup scale="6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48"/>
  <sheetViews>
    <sheetView tabSelected="1" topLeftCell="A430" workbookViewId="0">
      <selection activeCell="A448" sqref="A448"/>
    </sheetView>
  </sheetViews>
  <sheetFormatPr baseColWidth="10" defaultRowHeight="15" x14ac:dyDescent="0.25"/>
  <cols>
    <col min="1" max="1" width="11.42578125" style="205"/>
    <col min="2" max="2" width="104.140625" style="205" customWidth="1"/>
    <col min="3" max="3" width="16.5703125" style="683" bestFit="1" customWidth="1"/>
    <col min="4" max="4" width="11.42578125" style="205"/>
    <col min="5" max="5" width="14.140625" style="205" bestFit="1" customWidth="1"/>
    <col min="6" max="16384" width="11.42578125" style="205"/>
  </cols>
  <sheetData>
    <row r="1" spans="1:7" s="281" customFormat="1" ht="15.75" x14ac:dyDescent="0.25">
      <c r="A1" s="498" t="s">
        <v>1193</v>
      </c>
      <c r="B1" s="498"/>
      <c r="C1" s="498"/>
      <c r="D1" s="413"/>
      <c r="E1" s="413"/>
      <c r="F1" s="413"/>
      <c r="G1" s="413"/>
    </row>
    <row r="2" spans="1:7" s="281" customFormat="1" ht="15.75" customHeight="1" x14ac:dyDescent="0.25">
      <c r="A2" s="499" t="s">
        <v>1194</v>
      </c>
      <c r="B2" s="499"/>
      <c r="C2" s="499"/>
      <c r="D2" s="414"/>
      <c r="E2" s="414"/>
      <c r="F2" s="414"/>
      <c r="G2" s="414"/>
    </row>
    <row r="3" spans="1:7" s="281" customFormat="1" ht="15.75" customHeight="1" x14ac:dyDescent="0.25">
      <c r="A3" s="499" t="s">
        <v>1195</v>
      </c>
      <c r="B3" s="499"/>
      <c r="C3" s="499"/>
      <c r="D3" s="414"/>
      <c r="E3" s="414"/>
      <c r="F3" s="414"/>
      <c r="G3" s="414"/>
    </row>
    <row r="4" spans="1:7" s="281" customFormat="1" ht="15.75" customHeight="1" x14ac:dyDescent="0.25">
      <c r="A4" s="499" t="s">
        <v>1196</v>
      </c>
      <c r="B4" s="499"/>
      <c r="C4" s="499"/>
      <c r="D4" s="414"/>
      <c r="E4" s="414"/>
      <c r="F4" s="414"/>
      <c r="G4" s="414"/>
    </row>
    <row r="5" spans="1:7" s="281" customFormat="1" ht="14.25" customHeight="1" thickBot="1" x14ac:dyDescent="0.3">
      <c r="A5" s="420"/>
      <c r="B5" s="415"/>
      <c r="C5" s="677"/>
    </row>
    <row r="6" spans="1:7" ht="15.75" x14ac:dyDescent="0.25">
      <c r="A6" s="510" t="s">
        <v>280</v>
      </c>
      <c r="B6" s="511"/>
      <c r="C6" s="512"/>
    </row>
    <row r="7" spans="1:7" ht="15.75" x14ac:dyDescent="0.25">
      <c r="A7" s="500" t="s">
        <v>284</v>
      </c>
      <c r="B7" s="501"/>
      <c r="C7" s="502"/>
    </row>
    <row r="8" spans="1:7" ht="16.5" thickBot="1" x14ac:dyDescent="0.3">
      <c r="A8" s="503" t="s">
        <v>556</v>
      </c>
      <c r="B8" s="504"/>
      <c r="C8" s="505"/>
    </row>
    <row r="9" spans="1:7" s="406" customFormat="1" ht="16.5" thickBot="1" x14ac:dyDescent="0.3">
      <c r="A9" s="405"/>
      <c r="B9" s="405"/>
      <c r="C9" s="678"/>
    </row>
    <row r="10" spans="1:7" ht="16.5" customHeight="1" thickBot="1" x14ac:dyDescent="0.3">
      <c r="A10" s="506" t="s">
        <v>0</v>
      </c>
      <c r="B10" s="508" t="s">
        <v>1</v>
      </c>
      <c r="C10" s="679" t="s">
        <v>277</v>
      </c>
    </row>
    <row r="11" spans="1:7" ht="16.5" thickBot="1" x14ac:dyDescent="0.3">
      <c r="A11" s="507"/>
      <c r="B11" s="509"/>
      <c r="C11" s="680">
        <f>C12+C51+C118+C207+C267+C326+C348+C396</f>
        <v>347786100.50199997</v>
      </c>
    </row>
    <row r="12" spans="1:7" ht="15.75" thickBot="1" x14ac:dyDescent="0.3">
      <c r="A12" s="82">
        <v>1000</v>
      </c>
      <c r="B12" s="77" t="s">
        <v>243</v>
      </c>
      <c r="C12" s="674">
        <f>'Calend_ egresoInd 12,25 y 68'!C13</f>
        <v>90532274.480000019</v>
      </c>
    </row>
    <row r="13" spans="1:7" s="69" customFormat="1" ht="15.75" thickBot="1" x14ac:dyDescent="0.3">
      <c r="A13" s="409">
        <v>1100</v>
      </c>
      <c r="B13" s="410" t="s">
        <v>1138</v>
      </c>
      <c r="C13" s="675">
        <f>SUM(C14:C18)</f>
        <v>79930727.01000002</v>
      </c>
    </row>
    <row r="14" spans="1:7" ht="15.75" thickBot="1" x14ac:dyDescent="0.3">
      <c r="A14" s="83" t="s">
        <v>244</v>
      </c>
      <c r="B14" s="78" t="s">
        <v>245</v>
      </c>
      <c r="C14" s="676">
        <f>'Calend_ egresoInd 12,25 y 68'!C14</f>
        <v>4378587.4800000004</v>
      </c>
    </row>
    <row r="15" spans="1:7" ht="15.75" thickBot="1" x14ac:dyDescent="0.3">
      <c r="A15" s="83" t="s">
        <v>586</v>
      </c>
      <c r="B15" s="78" t="s">
        <v>1089</v>
      </c>
      <c r="C15" s="676">
        <v>0</v>
      </c>
    </row>
    <row r="16" spans="1:7" ht="15.75" thickBot="1" x14ac:dyDescent="0.3">
      <c r="A16" s="83" t="s">
        <v>751</v>
      </c>
      <c r="B16" s="78" t="s">
        <v>1204</v>
      </c>
      <c r="C16" s="676">
        <v>0</v>
      </c>
    </row>
    <row r="17" spans="1:3" ht="15.75" thickBot="1" x14ac:dyDescent="0.3">
      <c r="A17" s="83" t="s">
        <v>246</v>
      </c>
      <c r="B17" s="78" t="s">
        <v>247</v>
      </c>
      <c r="C17" s="676">
        <f>'Calend_ egresoInd 12,25 y 68'!C15</f>
        <v>11128459.770000001</v>
      </c>
    </row>
    <row r="18" spans="1:3" ht="15.75" thickBot="1" x14ac:dyDescent="0.3">
      <c r="A18" s="83" t="s">
        <v>248</v>
      </c>
      <c r="B18" s="78" t="s">
        <v>249</v>
      </c>
      <c r="C18" s="676">
        <f>'Calend_ egresoInd 12,25 y 68'!C16</f>
        <v>64423679.76000002</v>
      </c>
    </row>
    <row r="19" spans="1:3" s="69" customFormat="1" ht="15.75" thickBot="1" x14ac:dyDescent="0.3">
      <c r="A19" s="409">
        <v>1200</v>
      </c>
      <c r="B19" s="410" t="s">
        <v>1205</v>
      </c>
      <c r="C19" s="675">
        <f>SUM(C20)</f>
        <v>0</v>
      </c>
    </row>
    <row r="20" spans="1:3" ht="15.75" thickBot="1" x14ac:dyDescent="0.3">
      <c r="A20" s="83" t="s">
        <v>589</v>
      </c>
      <c r="B20" s="78" t="s">
        <v>1091</v>
      </c>
      <c r="C20" s="676">
        <v>0</v>
      </c>
    </row>
    <row r="21" spans="1:3" ht="15.75" thickBot="1" x14ac:dyDescent="0.3">
      <c r="A21" s="83" t="s">
        <v>591</v>
      </c>
      <c r="B21" s="78" t="s">
        <v>1206</v>
      </c>
      <c r="C21" s="676">
        <v>0</v>
      </c>
    </row>
    <row r="22" spans="1:3" ht="15.75" thickBot="1" x14ac:dyDescent="0.3">
      <c r="A22" s="83" t="s">
        <v>772</v>
      </c>
      <c r="B22" s="78" t="s">
        <v>1093</v>
      </c>
      <c r="C22" s="676">
        <v>0</v>
      </c>
    </row>
    <row r="23" spans="1:3" ht="30.75" thickBot="1" x14ac:dyDescent="0.3">
      <c r="A23" s="83" t="s">
        <v>774</v>
      </c>
      <c r="B23" s="61" t="s">
        <v>1207</v>
      </c>
      <c r="C23" s="676">
        <v>0</v>
      </c>
    </row>
    <row r="24" spans="1:3" s="69" customFormat="1" ht="15.75" thickBot="1" x14ac:dyDescent="0.3">
      <c r="A24" s="409">
        <v>1300</v>
      </c>
      <c r="B24" s="410" t="s">
        <v>1139</v>
      </c>
      <c r="C24" s="675">
        <f>SUM(C27)</f>
        <v>6894897.5099999998</v>
      </c>
    </row>
    <row r="25" spans="1:3" ht="15.75" thickBot="1" x14ac:dyDescent="0.3">
      <c r="A25" s="83" t="s">
        <v>1095</v>
      </c>
      <c r="B25" s="78" t="s">
        <v>1096</v>
      </c>
      <c r="C25" s="676">
        <v>0</v>
      </c>
    </row>
    <row r="26" spans="1:3" ht="15.75" thickBot="1" x14ac:dyDescent="0.3">
      <c r="A26" s="83" t="s">
        <v>1208</v>
      </c>
      <c r="B26" s="78" t="s">
        <v>1209</v>
      </c>
      <c r="C26" s="676">
        <v>0</v>
      </c>
    </row>
    <row r="27" spans="1:3" ht="15.75" thickBot="1" x14ac:dyDescent="0.3">
      <c r="A27" s="83" t="s">
        <v>250</v>
      </c>
      <c r="B27" s="78" t="s">
        <v>251</v>
      </c>
      <c r="C27" s="676">
        <f>'Calend_ egresoInd 12,25 y 68'!C17</f>
        <v>6894897.5099999998</v>
      </c>
    </row>
    <row r="28" spans="1:3" ht="15.75" thickBot="1" x14ac:dyDescent="0.3">
      <c r="A28" s="83" t="s">
        <v>1099</v>
      </c>
      <c r="B28" s="78" t="s">
        <v>1100</v>
      </c>
      <c r="C28" s="676">
        <v>0</v>
      </c>
    </row>
    <row r="29" spans="1:3" ht="15.75" thickBot="1" x14ac:dyDescent="0.3">
      <c r="A29" s="83" t="s">
        <v>1101</v>
      </c>
      <c r="B29" s="78" t="s">
        <v>1102</v>
      </c>
      <c r="C29" s="676">
        <v>0</v>
      </c>
    </row>
    <row r="30" spans="1:3" ht="15.75" thickBot="1" x14ac:dyDescent="0.3">
      <c r="A30" s="83" t="s">
        <v>1103</v>
      </c>
      <c r="B30" s="78" t="s">
        <v>1104</v>
      </c>
      <c r="C30" s="676">
        <v>0</v>
      </c>
    </row>
    <row r="31" spans="1:3" ht="15.75" thickBot="1" x14ac:dyDescent="0.3">
      <c r="A31" s="83" t="s">
        <v>1105</v>
      </c>
      <c r="B31" s="78" t="s">
        <v>1210</v>
      </c>
      <c r="C31" s="676">
        <v>0</v>
      </c>
    </row>
    <row r="32" spans="1:3" ht="15.75" thickBot="1" x14ac:dyDescent="0.3">
      <c r="A32" s="83" t="s">
        <v>1107</v>
      </c>
      <c r="B32" s="78" t="s">
        <v>1108</v>
      </c>
      <c r="C32" s="676">
        <v>0</v>
      </c>
    </row>
    <row r="33" spans="1:3" ht="15.75" thickBot="1" x14ac:dyDescent="0.3">
      <c r="A33" s="83" t="s">
        <v>1109</v>
      </c>
      <c r="B33" s="78" t="s">
        <v>1110</v>
      </c>
      <c r="C33" s="676">
        <v>0</v>
      </c>
    </row>
    <row r="34" spans="1:3" s="69" customFormat="1" ht="15.75" thickBot="1" x14ac:dyDescent="0.3">
      <c r="A34" s="409">
        <v>1400</v>
      </c>
      <c r="B34" s="410" t="s">
        <v>1140</v>
      </c>
      <c r="C34" s="675">
        <f>C38</f>
        <v>500000</v>
      </c>
    </row>
    <row r="35" spans="1:3" ht="15.75" thickBot="1" x14ac:dyDescent="0.3">
      <c r="A35" s="83" t="s">
        <v>1111</v>
      </c>
      <c r="B35" s="78" t="s">
        <v>1112</v>
      </c>
      <c r="C35" s="676">
        <v>0</v>
      </c>
    </row>
    <row r="36" spans="1:3" ht="15.75" thickBot="1" x14ac:dyDescent="0.3">
      <c r="A36" s="83" t="s">
        <v>1113</v>
      </c>
      <c r="B36" s="78" t="s">
        <v>1114</v>
      </c>
      <c r="C36" s="676">
        <v>0</v>
      </c>
    </row>
    <row r="37" spans="1:3" ht="15.75" thickBot="1" x14ac:dyDescent="0.3">
      <c r="A37" s="83" t="s">
        <v>1115</v>
      </c>
      <c r="B37" s="78" t="s">
        <v>1116</v>
      </c>
      <c r="C37" s="676">
        <v>0</v>
      </c>
    </row>
    <row r="38" spans="1:3" ht="15.75" thickBot="1" x14ac:dyDescent="0.3">
      <c r="A38" s="83" t="s">
        <v>252</v>
      </c>
      <c r="B38" s="78" t="s">
        <v>253</v>
      </c>
      <c r="C38" s="676">
        <f>'Calend_ egresoInd 12,25 y 68'!C18</f>
        <v>500000</v>
      </c>
    </row>
    <row r="39" spans="1:3" s="69" customFormat="1" ht="15.75" thickBot="1" x14ac:dyDescent="0.3">
      <c r="A39" s="409">
        <v>1500</v>
      </c>
      <c r="B39" s="410" t="s">
        <v>261</v>
      </c>
      <c r="C39" s="675">
        <f>SUM(C40:C45)</f>
        <v>3126649.96</v>
      </c>
    </row>
    <row r="40" spans="1:3" ht="15.75" thickBot="1" x14ac:dyDescent="0.3">
      <c r="A40" s="83" t="s">
        <v>254</v>
      </c>
      <c r="B40" s="78" t="s">
        <v>255</v>
      </c>
      <c r="C40" s="676">
        <f>'Calend_ egresoInd 12,25 y 68'!C19</f>
        <v>571650</v>
      </c>
    </row>
    <row r="41" spans="1:3" ht="15.75" thickBot="1" x14ac:dyDescent="0.3">
      <c r="A41" s="83" t="s">
        <v>256</v>
      </c>
      <c r="B41" s="78" t="s">
        <v>257</v>
      </c>
      <c r="C41" s="676">
        <f>'Calend_ egresoInd 12,25 y 68'!C20</f>
        <v>1899999.9600000002</v>
      </c>
    </row>
    <row r="42" spans="1:3" ht="15.75" thickBot="1" x14ac:dyDescent="0.3">
      <c r="A42" s="83" t="s">
        <v>1117</v>
      </c>
      <c r="B42" s="78" t="s">
        <v>1118</v>
      </c>
      <c r="C42" s="676">
        <v>0</v>
      </c>
    </row>
    <row r="43" spans="1:3" ht="15.75" thickBot="1" x14ac:dyDescent="0.3">
      <c r="A43" s="83" t="s">
        <v>1119</v>
      </c>
      <c r="B43" s="78" t="s">
        <v>1120</v>
      </c>
      <c r="C43" s="676">
        <v>0</v>
      </c>
    </row>
    <row r="44" spans="1:3" ht="15.75" thickBot="1" x14ac:dyDescent="0.3">
      <c r="A44" s="83" t="s">
        <v>258</v>
      </c>
      <c r="B44" s="78" t="s">
        <v>259</v>
      </c>
      <c r="C44" s="676">
        <f>'Calend_ egresoInd 12,25 y 68'!C21</f>
        <v>500000</v>
      </c>
    </row>
    <row r="45" spans="1:3" ht="15.75" thickBot="1" x14ac:dyDescent="0.3">
      <c r="A45" s="83" t="s">
        <v>260</v>
      </c>
      <c r="B45" s="78" t="s">
        <v>261</v>
      </c>
      <c r="C45" s="676">
        <f>'Calend_ egresoInd 12,25 y 68'!C22</f>
        <v>155000</v>
      </c>
    </row>
    <row r="46" spans="1:3" s="69" customFormat="1" ht="15.75" thickBot="1" x14ac:dyDescent="0.3">
      <c r="A46" s="409">
        <v>1600</v>
      </c>
      <c r="B46" s="410" t="s">
        <v>1211</v>
      </c>
      <c r="C46" s="675">
        <v>0</v>
      </c>
    </row>
    <row r="47" spans="1:3" ht="15.75" thickBot="1" x14ac:dyDescent="0.3">
      <c r="A47" s="83" t="s">
        <v>1121</v>
      </c>
      <c r="B47" s="78" t="s">
        <v>1212</v>
      </c>
      <c r="C47" s="676">
        <v>0</v>
      </c>
    </row>
    <row r="48" spans="1:3" s="69" customFormat="1" ht="15.75" thickBot="1" x14ac:dyDescent="0.3">
      <c r="A48" s="409">
        <v>1700</v>
      </c>
      <c r="B48" s="410" t="s">
        <v>1141</v>
      </c>
      <c r="C48" s="675">
        <f>C49</f>
        <v>80000</v>
      </c>
    </row>
    <row r="49" spans="1:5" ht="15.75" thickBot="1" x14ac:dyDescent="0.3">
      <c r="A49" s="83" t="s">
        <v>262</v>
      </c>
      <c r="B49" s="78" t="s">
        <v>263</v>
      </c>
      <c r="C49" s="676">
        <f>'Calend_ egresoInd 12,25 y 68'!C23</f>
        <v>80000</v>
      </c>
    </row>
    <row r="50" spans="1:5" ht="15.75" thickBot="1" x14ac:dyDescent="0.3">
      <c r="A50" s="83" t="s">
        <v>1123</v>
      </c>
      <c r="B50" s="78" t="s">
        <v>1124</v>
      </c>
      <c r="C50" s="676">
        <v>0</v>
      </c>
    </row>
    <row r="51" spans="1:5" ht="15.75" thickBot="1" x14ac:dyDescent="0.3">
      <c r="A51" s="82">
        <v>2000</v>
      </c>
      <c r="B51" s="77" t="s">
        <v>2</v>
      </c>
      <c r="C51" s="674">
        <f>'Calend_ egresoInd 12,25 y 68'!C24</f>
        <v>32867660.072000001</v>
      </c>
    </row>
    <row r="52" spans="1:5" s="69" customFormat="1" ht="15.75" thickBot="1" x14ac:dyDescent="0.3">
      <c r="A52" s="409">
        <v>2100</v>
      </c>
      <c r="B52" s="410" t="s">
        <v>1142</v>
      </c>
      <c r="C52" s="675">
        <f>SUM(C53:C59)</f>
        <v>8641699.3900000006</v>
      </c>
    </row>
    <row r="53" spans="1:5" ht="15.75" thickBot="1" x14ac:dyDescent="0.3">
      <c r="A53" s="83" t="s">
        <v>3</v>
      </c>
      <c r="B53" s="78" t="s">
        <v>4</v>
      </c>
      <c r="C53" s="676">
        <f>'Calend_ egresoInd 12,25 y 68'!C25</f>
        <v>1447200.0400000003</v>
      </c>
    </row>
    <row r="54" spans="1:5" ht="15.75" thickBot="1" x14ac:dyDescent="0.3">
      <c r="A54" s="83" t="s">
        <v>5</v>
      </c>
      <c r="B54" s="78" t="s">
        <v>6</v>
      </c>
      <c r="C54" s="676">
        <f>'Calend_ egresoInd 12,25 y 68'!C26</f>
        <v>2471203.35</v>
      </c>
    </row>
    <row r="55" spans="1:5" ht="15.75" thickBot="1" x14ac:dyDescent="0.3">
      <c r="A55" s="83" t="s">
        <v>7</v>
      </c>
      <c r="B55" s="78" t="s">
        <v>8</v>
      </c>
      <c r="C55" s="676">
        <f>'Calend_ egresoInd 12,25 y 68'!C27</f>
        <v>105000</v>
      </c>
    </row>
    <row r="56" spans="1:5" ht="15.75" thickBot="1" x14ac:dyDescent="0.3">
      <c r="A56" s="83" t="s">
        <v>9</v>
      </c>
      <c r="B56" s="78" t="s">
        <v>10</v>
      </c>
      <c r="C56" s="676">
        <f>'Calend_ egresoInd 12,25 y 68'!C28</f>
        <v>1359966</v>
      </c>
    </row>
    <row r="57" spans="1:5" ht="15.75" thickBot="1" x14ac:dyDescent="0.3">
      <c r="A57" s="83" t="s">
        <v>11</v>
      </c>
      <c r="B57" s="78" t="s">
        <v>12</v>
      </c>
      <c r="C57" s="676">
        <f>'Calend_ egresoInd 12,25 y 68'!C29</f>
        <v>2542200</v>
      </c>
    </row>
    <row r="58" spans="1:5" ht="15.75" thickBot="1" x14ac:dyDescent="0.3">
      <c r="A58" s="83" t="s">
        <v>13</v>
      </c>
      <c r="B58" s="78" t="s">
        <v>14</v>
      </c>
      <c r="C58" s="676">
        <f>'Calend_ egresoInd 12,25 y 68'!C30</f>
        <v>518129.99999999988</v>
      </c>
    </row>
    <row r="59" spans="1:5" ht="15.75" thickBot="1" x14ac:dyDescent="0.3">
      <c r="A59" s="83" t="s">
        <v>15</v>
      </c>
      <c r="B59" s="78" t="s">
        <v>16</v>
      </c>
      <c r="C59" s="676">
        <f>'Calend_ egresoInd 12,25 y 68'!C31</f>
        <v>198000</v>
      </c>
    </row>
    <row r="60" spans="1:5" ht="15.75" thickBot="1" x14ac:dyDescent="0.3">
      <c r="A60" s="15" t="s">
        <v>17</v>
      </c>
      <c r="B60" s="15" t="s">
        <v>1004</v>
      </c>
      <c r="C60" s="676">
        <v>0</v>
      </c>
    </row>
    <row r="61" spans="1:5" ht="15.75" thickBot="1" x14ac:dyDescent="0.3">
      <c r="A61" s="409">
        <v>2200</v>
      </c>
      <c r="B61" s="410" t="s">
        <v>1143</v>
      </c>
      <c r="C61" s="675">
        <f>SUM(C62:C64)</f>
        <v>4487274.6220000004</v>
      </c>
    </row>
    <row r="62" spans="1:5" ht="15.75" thickBot="1" x14ac:dyDescent="0.3">
      <c r="A62" s="83" t="s">
        <v>18</v>
      </c>
      <c r="B62" s="78" t="s">
        <v>19</v>
      </c>
      <c r="C62" s="676">
        <f>'Calend_ egresoInd 12,25 y 68'!C32</f>
        <v>4429773.8220000006</v>
      </c>
      <c r="E62" s="411"/>
    </row>
    <row r="63" spans="1:5" ht="15.75" thickBot="1" x14ac:dyDescent="0.3">
      <c r="A63" s="83" t="s">
        <v>20</v>
      </c>
      <c r="B63" s="78" t="s">
        <v>21</v>
      </c>
      <c r="C63" s="676">
        <f>'Calend_ egresoInd 12,25 y 68'!C33</f>
        <v>35000.800000000003</v>
      </c>
    </row>
    <row r="64" spans="1:5" ht="15.75" thickBot="1" x14ac:dyDescent="0.3">
      <c r="A64" s="83" t="s">
        <v>22</v>
      </c>
      <c r="B64" s="78" t="s">
        <v>23</v>
      </c>
      <c r="C64" s="676">
        <f>'Calend_ egresoInd 12,25 y 68'!C34</f>
        <v>22500</v>
      </c>
    </row>
    <row r="65" spans="1:3" ht="15.75" thickBot="1" x14ac:dyDescent="0.3">
      <c r="A65" s="409">
        <v>2300</v>
      </c>
      <c r="B65" s="410" t="s">
        <v>1144</v>
      </c>
      <c r="C65" s="675">
        <f>SUM(C66:C74)</f>
        <v>2136146.9</v>
      </c>
    </row>
    <row r="66" spans="1:3" ht="15.75" thickBot="1" x14ac:dyDescent="0.3">
      <c r="A66" s="83" t="s">
        <v>24</v>
      </c>
      <c r="B66" s="78" t="s">
        <v>25</v>
      </c>
      <c r="C66" s="676">
        <f>'Calend_ egresoInd 12,25 y 68'!C35</f>
        <v>8000</v>
      </c>
    </row>
    <row r="67" spans="1:3" ht="15.75" thickBot="1" x14ac:dyDescent="0.3">
      <c r="A67" s="83" t="s">
        <v>1005</v>
      </c>
      <c r="B67" s="78" t="s">
        <v>1006</v>
      </c>
      <c r="C67" s="676">
        <v>0</v>
      </c>
    </row>
    <row r="68" spans="1:3" ht="15.75" thickBot="1" x14ac:dyDescent="0.3">
      <c r="A68" s="83" t="s">
        <v>26</v>
      </c>
      <c r="B68" s="78" t="s">
        <v>27</v>
      </c>
      <c r="C68" s="676">
        <f>'Calend_ egresoInd 12,25 y 68'!C36</f>
        <v>131000</v>
      </c>
    </row>
    <row r="69" spans="1:3" ht="15.75" thickBot="1" x14ac:dyDescent="0.3">
      <c r="A69" s="83" t="s">
        <v>28</v>
      </c>
      <c r="B69" s="78" t="s">
        <v>29</v>
      </c>
      <c r="C69" s="676">
        <f>'Calend_ egresoInd 12,25 y 68'!C37</f>
        <v>10500</v>
      </c>
    </row>
    <row r="70" spans="1:3" ht="15.75" thickBot="1" x14ac:dyDescent="0.3">
      <c r="A70" s="83" t="s">
        <v>1007</v>
      </c>
      <c r="B70" s="78" t="s">
        <v>1213</v>
      </c>
      <c r="C70" s="676">
        <v>0</v>
      </c>
    </row>
    <row r="71" spans="1:3" ht="15.75" thickBot="1" x14ac:dyDescent="0.3">
      <c r="A71" s="83" t="s">
        <v>30</v>
      </c>
      <c r="B71" s="78" t="s">
        <v>31</v>
      </c>
      <c r="C71" s="676">
        <f>'Calend_ egresoInd 12,25 y 68'!C38</f>
        <v>309446.90000000002</v>
      </c>
    </row>
    <row r="72" spans="1:3" ht="15.75" thickBot="1" x14ac:dyDescent="0.3">
      <c r="A72" s="83" t="s">
        <v>32</v>
      </c>
      <c r="B72" s="78" t="s">
        <v>33</v>
      </c>
      <c r="C72" s="676">
        <f>'Calend_ egresoInd 12,25 y 68'!C39</f>
        <v>613200</v>
      </c>
    </row>
    <row r="73" spans="1:3" ht="15.75" thickBot="1" x14ac:dyDescent="0.3">
      <c r="A73" s="83" t="s">
        <v>1009</v>
      </c>
      <c r="B73" s="78" t="s">
        <v>1214</v>
      </c>
      <c r="C73" s="676">
        <v>0</v>
      </c>
    </row>
    <row r="74" spans="1:3" ht="15.75" thickBot="1" x14ac:dyDescent="0.3">
      <c r="A74" s="83" t="s">
        <v>34</v>
      </c>
      <c r="B74" s="78" t="s">
        <v>35</v>
      </c>
      <c r="C74" s="676">
        <f>'Calend_ egresoInd 12,25 y 68'!C40</f>
        <v>1064000</v>
      </c>
    </row>
    <row r="75" spans="1:3" ht="15.75" thickBot="1" x14ac:dyDescent="0.3">
      <c r="A75" s="409">
        <v>2400</v>
      </c>
      <c r="B75" s="410" t="s">
        <v>1145</v>
      </c>
      <c r="C75" s="675">
        <f>SUM(C77:C84)</f>
        <v>2411800</v>
      </c>
    </row>
    <row r="76" spans="1:3" ht="15.75" thickBot="1" x14ac:dyDescent="0.3">
      <c r="A76" s="83" t="s">
        <v>1011</v>
      </c>
      <c r="B76" s="78" t="s">
        <v>1215</v>
      </c>
      <c r="C76" s="676">
        <v>0</v>
      </c>
    </row>
    <row r="77" spans="1:3" ht="15.75" thickBot="1" x14ac:dyDescent="0.3">
      <c r="A77" s="83" t="s">
        <v>36</v>
      </c>
      <c r="B77" s="78" t="s">
        <v>37</v>
      </c>
      <c r="C77" s="676">
        <f>'Calend_ egresoInd 12,25 y 68'!C41</f>
        <v>14450</v>
      </c>
    </row>
    <row r="78" spans="1:3" ht="15.75" thickBot="1" x14ac:dyDescent="0.3">
      <c r="A78" s="83" t="s">
        <v>1013</v>
      </c>
      <c r="B78" s="78" t="s">
        <v>1014</v>
      </c>
      <c r="C78" s="676">
        <v>0</v>
      </c>
    </row>
    <row r="79" spans="1:3" ht="15.75" thickBot="1" x14ac:dyDescent="0.3">
      <c r="A79" s="83" t="s">
        <v>38</v>
      </c>
      <c r="B79" s="78" t="s">
        <v>39</v>
      </c>
      <c r="C79" s="676">
        <f>'Calend_ egresoInd 12,25 y 68'!C42</f>
        <v>12000</v>
      </c>
    </row>
    <row r="80" spans="1:3" ht="15.75" thickBot="1" x14ac:dyDescent="0.3">
      <c r="A80" s="83" t="s">
        <v>40</v>
      </c>
      <c r="B80" s="78" t="s">
        <v>41</v>
      </c>
      <c r="C80" s="676">
        <f>'Calend_ egresoInd 12,25 y 68'!C43</f>
        <v>2000</v>
      </c>
    </row>
    <row r="81" spans="1:3" ht="15.75" thickBot="1" x14ac:dyDescent="0.3">
      <c r="A81" s="83" t="s">
        <v>42</v>
      </c>
      <c r="B81" s="78" t="s">
        <v>43</v>
      </c>
      <c r="C81" s="676">
        <f>'Calend_ egresoInd 12,25 y 68'!C44</f>
        <v>638750</v>
      </c>
    </row>
    <row r="82" spans="1:3" ht="15.75" thickBot="1" x14ac:dyDescent="0.3">
      <c r="A82" s="83" t="s">
        <v>44</v>
      </c>
      <c r="B82" s="78" t="s">
        <v>45</v>
      </c>
      <c r="C82" s="676">
        <f>'Calend_ egresoInd 12,25 y 68'!C45</f>
        <v>245000</v>
      </c>
    </row>
    <row r="83" spans="1:3" ht="15.75" thickBot="1" x14ac:dyDescent="0.3">
      <c r="A83" s="83" t="s">
        <v>46</v>
      </c>
      <c r="B83" s="78" t="s">
        <v>47</v>
      </c>
      <c r="C83" s="676">
        <f>'Calend_ egresoInd 12,25 y 68'!C46</f>
        <v>600</v>
      </c>
    </row>
    <row r="84" spans="1:3" ht="15.75" thickBot="1" x14ac:dyDescent="0.3">
      <c r="A84" s="83" t="s">
        <v>48</v>
      </c>
      <c r="B84" s="78" t="s">
        <v>1216</v>
      </c>
      <c r="C84" s="676">
        <f>'Calend_ egresoInd 12,25 y 68'!C47</f>
        <v>1499000</v>
      </c>
    </row>
    <row r="85" spans="1:3" ht="15.75" thickBot="1" x14ac:dyDescent="0.3">
      <c r="A85" s="409">
        <v>2500</v>
      </c>
      <c r="B85" s="410" t="s">
        <v>1146</v>
      </c>
      <c r="C85" s="675">
        <f>SUM(C87:C90)</f>
        <v>303099.96000000002</v>
      </c>
    </row>
    <row r="86" spans="1:3" ht="15.75" thickBot="1" x14ac:dyDescent="0.3">
      <c r="A86" s="83" t="s">
        <v>1015</v>
      </c>
      <c r="B86" s="78" t="s">
        <v>1217</v>
      </c>
      <c r="C86" s="676">
        <v>0</v>
      </c>
    </row>
    <row r="87" spans="1:3" ht="15.75" thickBot="1" x14ac:dyDescent="0.3">
      <c r="A87" s="83" t="s">
        <v>50</v>
      </c>
      <c r="B87" s="78" t="s">
        <v>51</v>
      </c>
      <c r="C87" s="676">
        <f>'Calend_ egresoInd 12,25 y 68'!C48</f>
        <v>27000</v>
      </c>
    </row>
    <row r="88" spans="1:3" ht="15.75" thickBot="1" x14ac:dyDescent="0.3">
      <c r="A88" s="83" t="s">
        <v>52</v>
      </c>
      <c r="B88" s="78" t="s">
        <v>53</v>
      </c>
      <c r="C88" s="676">
        <f>'Calend_ egresoInd 12,25 y 68'!C49</f>
        <v>199000</v>
      </c>
    </row>
    <row r="89" spans="1:3" ht="15.75" thickBot="1" x14ac:dyDescent="0.3">
      <c r="A89" s="83" t="s">
        <v>54</v>
      </c>
      <c r="B89" s="78" t="s">
        <v>55</v>
      </c>
      <c r="C89" s="676">
        <f>'Calend_ egresoInd 12,25 y 68'!C50</f>
        <v>37100</v>
      </c>
    </row>
    <row r="90" spans="1:3" ht="15.75" thickBot="1" x14ac:dyDescent="0.3">
      <c r="A90" s="83" t="s">
        <v>56</v>
      </c>
      <c r="B90" s="78" t="s">
        <v>57</v>
      </c>
      <c r="C90" s="676">
        <f>'Calend_ egresoInd 12,25 y 68'!C51</f>
        <v>39999.960000000014</v>
      </c>
    </row>
    <row r="91" spans="1:3" ht="15.75" thickBot="1" x14ac:dyDescent="0.3">
      <c r="A91" s="83" t="s">
        <v>1017</v>
      </c>
      <c r="B91" s="78" t="s">
        <v>1218</v>
      </c>
      <c r="C91" s="676">
        <v>0</v>
      </c>
    </row>
    <row r="92" spans="1:3" ht="15.75" thickBot="1" x14ac:dyDescent="0.3">
      <c r="A92" s="83" t="s">
        <v>1019</v>
      </c>
      <c r="B92" s="78" t="s">
        <v>1219</v>
      </c>
      <c r="C92" s="676">
        <v>0</v>
      </c>
    </row>
    <row r="93" spans="1:3" ht="15.75" thickBot="1" x14ac:dyDescent="0.3">
      <c r="A93" s="409">
        <v>2600</v>
      </c>
      <c r="B93" s="410" t="s">
        <v>1147</v>
      </c>
      <c r="C93" s="675">
        <f>SUM(C95:C96)</f>
        <v>9580400</v>
      </c>
    </row>
    <row r="94" spans="1:3" ht="15.75" thickBot="1" x14ac:dyDescent="0.3">
      <c r="A94" s="83" t="s">
        <v>1220</v>
      </c>
      <c r="B94" s="78" t="s">
        <v>1147</v>
      </c>
      <c r="C94" s="676">
        <v>0</v>
      </c>
    </row>
    <row r="95" spans="1:3" ht="15.75" thickBot="1" x14ac:dyDescent="0.3">
      <c r="A95" s="83" t="s">
        <v>58</v>
      </c>
      <c r="B95" s="78" t="s">
        <v>59</v>
      </c>
      <c r="C95" s="676">
        <f>'Calend_ egresoInd 12,25 y 68'!C52</f>
        <v>9078000</v>
      </c>
    </row>
    <row r="96" spans="1:3" ht="15.75" thickBot="1" x14ac:dyDescent="0.3">
      <c r="A96" s="83" t="s">
        <v>60</v>
      </c>
      <c r="B96" s="78" t="s">
        <v>61</v>
      </c>
      <c r="C96" s="676">
        <f>'Calend_ egresoInd 12,25 y 68'!C53</f>
        <v>502399.99999999994</v>
      </c>
    </row>
    <row r="97" spans="1:3" ht="15.75" thickBot="1" x14ac:dyDescent="0.3">
      <c r="A97" s="83" t="s">
        <v>1021</v>
      </c>
      <c r="B97" s="78" t="s">
        <v>1221</v>
      </c>
      <c r="C97" s="676">
        <v>0</v>
      </c>
    </row>
    <row r="98" spans="1:3" ht="15.75" thickBot="1" x14ac:dyDescent="0.3">
      <c r="A98" s="409">
        <v>2700</v>
      </c>
      <c r="B98" s="410" t="s">
        <v>1148</v>
      </c>
      <c r="C98" s="675">
        <f>SUM(C99:C103)</f>
        <v>3312239.2</v>
      </c>
    </row>
    <row r="99" spans="1:3" ht="15.75" thickBot="1" x14ac:dyDescent="0.3">
      <c r="A99" s="83" t="s">
        <v>62</v>
      </c>
      <c r="B99" s="78" t="s">
        <v>63</v>
      </c>
      <c r="C99" s="676">
        <f>'Calend_ egresoInd 12,25 y 68'!C54</f>
        <v>2652239.2000000002</v>
      </c>
    </row>
    <row r="100" spans="1:3" ht="15.75" thickBot="1" x14ac:dyDescent="0.3">
      <c r="A100" s="83" t="s">
        <v>64</v>
      </c>
      <c r="B100" s="78" t="s">
        <v>65</v>
      </c>
      <c r="C100" s="676">
        <f>'Calend_ egresoInd 12,25 y 68'!C55</f>
        <v>410500</v>
      </c>
    </row>
    <row r="101" spans="1:3" ht="15.75" thickBot="1" x14ac:dyDescent="0.3">
      <c r="A101" s="83" t="s">
        <v>66</v>
      </c>
      <c r="B101" s="78" t="s">
        <v>67</v>
      </c>
      <c r="C101" s="676">
        <f>'Calend_ egresoInd 12,25 y 68'!C56</f>
        <v>237000</v>
      </c>
    </row>
    <row r="102" spans="1:3" ht="15.75" thickBot="1" x14ac:dyDescent="0.3">
      <c r="A102" s="83" t="s">
        <v>1023</v>
      </c>
      <c r="B102" s="78" t="s">
        <v>1024</v>
      </c>
      <c r="C102" s="676">
        <v>0</v>
      </c>
    </row>
    <row r="103" spans="1:3" ht="15.75" thickBot="1" x14ac:dyDescent="0.3">
      <c r="A103" s="83" t="s">
        <v>68</v>
      </c>
      <c r="B103" s="78" t="s">
        <v>69</v>
      </c>
      <c r="C103" s="676">
        <f>'Calend_ egresoInd 12,25 y 68'!C57</f>
        <v>12500</v>
      </c>
    </row>
    <row r="104" spans="1:3" ht="15.75" thickBot="1" x14ac:dyDescent="0.3">
      <c r="A104" s="409">
        <v>2800</v>
      </c>
      <c r="B104" s="410" t="s">
        <v>1149</v>
      </c>
      <c r="C104" s="675">
        <f>SUM(C105:C107)</f>
        <v>1504000</v>
      </c>
    </row>
    <row r="105" spans="1:3" ht="15.75" thickBot="1" x14ac:dyDescent="0.3">
      <c r="A105" s="83" t="s">
        <v>70</v>
      </c>
      <c r="B105" s="78" t="s">
        <v>71</v>
      </c>
      <c r="C105" s="676">
        <f>'Calend_ egresoInd 12,25 y 68'!C58</f>
        <v>150000</v>
      </c>
    </row>
    <row r="106" spans="1:3" ht="15.75" thickBot="1" x14ac:dyDescent="0.3">
      <c r="A106" s="83" t="s">
        <v>72</v>
      </c>
      <c r="B106" s="78" t="s">
        <v>73</v>
      </c>
      <c r="C106" s="676">
        <f>'Calend_ egresoInd 12,25 y 68'!C59</f>
        <v>710000</v>
      </c>
    </row>
    <row r="107" spans="1:3" ht="15.75" thickBot="1" x14ac:dyDescent="0.3">
      <c r="A107" s="83" t="s">
        <v>74</v>
      </c>
      <c r="B107" s="78" t="s">
        <v>75</v>
      </c>
      <c r="C107" s="676">
        <f>'Calend_ egresoInd 12,25 y 68'!C60</f>
        <v>644000</v>
      </c>
    </row>
    <row r="108" spans="1:3" ht="15.75" thickBot="1" x14ac:dyDescent="0.3">
      <c r="A108" s="409">
        <v>2900</v>
      </c>
      <c r="B108" s="410" t="s">
        <v>1150</v>
      </c>
      <c r="C108" s="675">
        <f>SUM(C109:C117)</f>
        <v>490999.99999999988</v>
      </c>
    </row>
    <row r="109" spans="1:3" ht="15.75" thickBot="1" x14ac:dyDescent="0.3">
      <c r="A109" s="83" t="s">
        <v>76</v>
      </c>
      <c r="B109" s="78" t="s">
        <v>77</v>
      </c>
      <c r="C109" s="676">
        <f>'Calend_ egresoInd 12,25 y 68'!C61</f>
        <v>293599.99999999988</v>
      </c>
    </row>
    <row r="110" spans="1:3" ht="15.75" thickBot="1" x14ac:dyDescent="0.3">
      <c r="A110" s="83" t="s">
        <v>1025</v>
      </c>
      <c r="B110" s="78" t="s">
        <v>1026</v>
      </c>
      <c r="C110" s="676">
        <v>0</v>
      </c>
    </row>
    <row r="111" spans="1:3" ht="15.75" thickBot="1" x14ac:dyDescent="0.3">
      <c r="A111" s="83" t="s">
        <v>1027</v>
      </c>
      <c r="B111" s="78" t="s">
        <v>1222</v>
      </c>
      <c r="C111" s="676">
        <v>0</v>
      </c>
    </row>
    <row r="112" spans="1:3" ht="15.75" thickBot="1" x14ac:dyDescent="0.3">
      <c r="A112" s="83" t="s">
        <v>78</v>
      </c>
      <c r="B112" s="78" t="s">
        <v>79</v>
      </c>
      <c r="C112" s="676">
        <f>'Calend_ egresoInd 12,25 y 68'!C62</f>
        <v>20000</v>
      </c>
    </row>
    <row r="113" spans="1:5" ht="15.75" thickBot="1" x14ac:dyDescent="0.3">
      <c r="A113" s="83" t="s">
        <v>80</v>
      </c>
      <c r="B113" s="78" t="s">
        <v>81</v>
      </c>
      <c r="C113" s="676">
        <f>'Calend_ egresoInd 12,25 y 68'!C63</f>
        <v>9300</v>
      </c>
    </row>
    <row r="114" spans="1:5" ht="15.75" thickBot="1" x14ac:dyDescent="0.3">
      <c r="A114" s="83" t="s">
        <v>82</v>
      </c>
      <c r="B114" s="78" t="s">
        <v>83</v>
      </c>
      <c r="C114" s="676">
        <f>'Calend_ egresoInd 12,25 y 68'!C64</f>
        <v>103600</v>
      </c>
    </row>
    <row r="115" spans="1:5" ht="15.75" thickBot="1" x14ac:dyDescent="0.3">
      <c r="A115" s="83" t="s">
        <v>84</v>
      </c>
      <c r="B115" s="78" t="s">
        <v>85</v>
      </c>
      <c r="C115" s="676">
        <f>'Calend_ egresoInd 12,25 y 68'!C65</f>
        <v>15500</v>
      </c>
    </row>
    <row r="116" spans="1:5" ht="15.75" thickBot="1" x14ac:dyDescent="0.3">
      <c r="A116" s="83" t="s">
        <v>86</v>
      </c>
      <c r="B116" s="78" t="s">
        <v>87</v>
      </c>
      <c r="C116" s="676">
        <f>'Calend_ egresoInd 12,25 y 68'!C66</f>
        <v>24000</v>
      </c>
    </row>
    <row r="117" spans="1:5" ht="15.75" thickBot="1" x14ac:dyDescent="0.3">
      <c r="A117" s="83" t="s">
        <v>88</v>
      </c>
      <c r="B117" s="78" t="s">
        <v>89</v>
      </c>
      <c r="C117" s="676">
        <f>'Calend_ egresoInd 12,25 y 68'!C67</f>
        <v>25000</v>
      </c>
    </row>
    <row r="118" spans="1:5" ht="15.75" thickBot="1" x14ac:dyDescent="0.3">
      <c r="A118" s="82">
        <v>3000</v>
      </c>
      <c r="B118" s="77" t="s">
        <v>90</v>
      </c>
      <c r="C118" s="674">
        <f>'Calend_ egresoInd 12,25 y 68'!C68</f>
        <v>81079081.349999994</v>
      </c>
    </row>
    <row r="119" spans="1:5" ht="15.75" thickBot="1" x14ac:dyDescent="0.3">
      <c r="A119" s="409">
        <v>3100</v>
      </c>
      <c r="B119" s="410" t="s">
        <v>1151</v>
      </c>
      <c r="C119" s="675">
        <f>SUM(C120:C128)</f>
        <v>31656180.329999991</v>
      </c>
    </row>
    <row r="120" spans="1:5" ht="15.75" thickBot="1" x14ac:dyDescent="0.3">
      <c r="A120" s="83" t="s">
        <v>91</v>
      </c>
      <c r="B120" s="78" t="s">
        <v>92</v>
      </c>
      <c r="C120" s="676">
        <f>'Calend_ egresoInd 12,25 y 68'!C69</f>
        <v>28258563.159999989</v>
      </c>
    </row>
    <row r="121" spans="1:5" ht="15.75" thickBot="1" x14ac:dyDescent="0.3">
      <c r="A121" s="83" t="s">
        <v>93</v>
      </c>
      <c r="B121" s="78" t="s">
        <v>94</v>
      </c>
      <c r="C121" s="676">
        <f>'Calend_ egresoInd 12,25 y 68'!C70</f>
        <v>403696.77000000008</v>
      </c>
    </row>
    <row r="122" spans="1:5" ht="15.75" thickBot="1" x14ac:dyDescent="0.3">
      <c r="A122" s="83" t="s">
        <v>95</v>
      </c>
      <c r="B122" s="78" t="s">
        <v>96</v>
      </c>
      <c r="C122" s="676">
        <f>'Calend_ egresoInd 12,25 y 68'!C71</f>
        <v>1597920.4000000004</v>
      </c>
    </row>
    <row r="123" spans="1:5" ht="15.75" thickBot="1" x14ac:dyDescent="0.3">
      <c r="A123" s="83" t="s">
        <v>97</v>
      </c>
      <c r="B123" s="78" t="s">
        <v>98</v>
      </c>
      <c r="C123" s="676">
        <f>'Calend_ egresoInd 12,25 y 68'!C72</f>
        <v>1200000</v>
      </c>
      <c r="E123" s="411"/>
    </row>
    <row r="124" spans="1:5" ht="15.75" thickBot="1" x14ac:dyDescent="0.3">
      <c r="A124" s="83" t="s">
        <v>99</v>
      </c>
      <c r="B124" s="78" t="s">
        <v>100</v>
      </c>
      <c r="C124" s="676">
        <f>'Calend_ egresoInd 12,25 y 68'!C73</f>
        <v>60000</v>
      </c>
    </row>
    <row r="125" spans="1:5" ht="15.75" thickBot="1" x14ac:dyDescent="0.3">
      <c r="A125" s="83" t="s">
        <v>1029</v>
      </c>
      <c r="B125" s="78" t="s">
        <v>1223</v>
      </c>
      <c r="C125" s="676">
        <v>0</v>
      </c>
    </row>
    <row r="126" spans="1:5" ht="15.75" thickBot="1" x14ac:dyDescent="0.3">
      <c r="A126" s="83" t="s">
        <v>101</v>
      </c>
      <c r="B126" s="78" t="s">
        <v>102</v>
      </c>
      <c r="C126" s="676">
        <f>'Calend_ egresoInd 12,25 y 68'!C74</f>
        <v>91000</v>
      </c>
    </row>
    <row r="127" spans="1:5" ht="15.75" thickBot="1" x14ac:dyDescent="0.3">
      <c r="A127" s="83" t="s">
        <v>1031</v>
      </c>
      <c r="B127" s="78" t="s">
        <v>1224</v>
      </c>
      <c r="C127" s="676">
        <v>0</v>
      </c>
    </row>
    <row r="128" spans="1:5" ht="15.75" thickBot="1" x14ac:dyDescent="0.3">
      <c r="A128" s="83" t="s">
        <v>103</v>
      </c>
      <c r="B128" s="78" t="s">
        <v>104</v>
      </c>
      <c r="C128" s="676">
        <f>'Calend_ egresoInd 12,25 y 68'!C75</f>
        <v>45000</v>
      </c>
    </row>
    <row r="129" spans="1:3" ht="15.75" thickBot="1" x14ac:dyDescent="0.3">
      <c r="A129" s="409">
        <v>3200</v>
      </c>
      <c r="B129" s="410" t="s">
        <v>1152</v>
      </c>
      <c r="C129" s="675">
        <f>SUM(C130:C138)</f>
        <v>2481123.36</v>
      </c>
    </row>
    <row r="130" spans="1:3" ht="15.75" thickBot="1" x14ac:dyDescent="0.3">
      <c r="A130" s="83" t="s">
        <v>105</v>
      </c>
      <c r="B130" s="78" t="s">
        <v>106</v>
      </c>
      <c r="C130" s="676">
        <f>'Calend_ egresoInd 12,25 y 68'!C76</f>
        <v>200000</v>
      </c>
    </row>
    <row r="131" spans="1:3" ht="15.75" thickBot="1" x14ac:dyDescent="0.3">
      <c r="A131" s="83" t="s">
        <v>107</v>
      </c>
      <c r="B131" s="78" t="s">
        <v>108</v>
      </c>
      <c r="C131" s="676">
        <f>'Calend_ egresoInd 12,25 y 68'!C77</f>
        <v>1319220</v>
      </c>
    </row>
    <row r="132" spans="1:3" ht="15.75" thickBot="1" x14ac:dyDescent="0.3">
      <c r="A132" s="83" t="s">
        <v>109</v>
      </c>
      <c r="B132" s="78" t="s">
        <v>110</v>
      </c>
      <c r="C132" s="676">
        <f>'Calend_ egresoInd 12,25 y 68'!C78</f>
        <v>256950</v>
      </c>
    </row>
    <row r="133" spans="1:3" ht="15.75" thickBot="1" x14ac:dyDescent="0.3">
      <c r="A133" s="83" t="s">
        <v>1033</v>
      </c>
      <c r="B133" s="78" t="s">
        <v>1225</v>
      </c>
      <c r="C133" s="676">
        <v>0</v>
      </c>
    </row>
    <row r="134" spans="1:3" ht="15.75" thickBot="1" x14ac:dyDescent="0.3">
      <c r="A134" s="83" t="s">
        <v>111</v>
      </c>
      <c r="B134" s="78" t="s">
        <v>112</v>
      </c>
      <c r="C134" s="676">
        <f>'Calend_ egresoInd 12,25 y 68'!C79</f>
        <v>182019.99999999994</v>
      </c>
    </row>
    <row r="135" spans="1:3" ht="15.75" thickBot="1" x14ac:dyDescent="0.3">
      <c r="A135" s="83" t="s">
        <v>113</v>
      </c>
      <c r="B135" s="78" t="s">
        <v>114</v>
      </c>
      <c r="C135" s="676">
        <f>'Calend_ egresoInd 12,25 y 68'!C80</f>
        <v>60000</v>
      </c>
    </row>
    <row r="136" spans="1:3" ht="15.75" thickBot="1" x14ac:dyDescent="0.3">
      <c r="A136" s="83" t="s">
        <v>1035</v>
      </c>
      <c r="B136" s="78" t="s">
        <v>1036</v>
      </c>
      <c r="C136" s="676">
        <v>0</v>
      </c>
    </row>
    <row r="137" spans="1:3" ht="15.75" thickBot="1" x14ac:dyDescent="0.3">
      <c r="A137" s="83" t="s">
        <v>1037</v>
      </c>
      <c r="B137" s="78" t="s">
        <v>1038</v>
      </c>
      <c r="C137" s="676">
        <v>0</v>
      </c>
    </row>
    <row r="138" spans="1:3" ht="15.75" thickBot="1" x14ac:dyDescent="0.3">
      <c r="A138" s="83" t="s">
        <v>115</v>
      </c>
      <c r="B138" s="78" t="s">
        <v>116</v>
      </c>
      <c r="C138" s="676">
        <f>'Calend_ egresoInd 12,25 y 68'!C81</f>
        <v>462933.36000000004</v>
      </c>
    </row>
    <row r="139" spans="1:3" ht="15.75" thickBot="1" x14ac:dyDescent="0.3">
      <c r="A139" s="409">
        <v>3300</v>
      </c>
      <c r="B139" s="410" t="s">
        <v>1153</v>
      </c>
      <c r="C139" s="675">
        <f>SUM(C140:C148)</f>
        <v>8759413.9600000009</v>
      </c>
    </row>
    <row r="140" spans="1:3" ht="15.75" thickBot="1" x14ac:dyDescent="0.3">
      <c r="A140" s="83" t="s">
        <v>117</v>
      </c>
      <c r="B140" s="78" t="s">
        <v>118</v>
      </c>
      <c r="C140" s="676">
        <f>'Calend_ egresoInd 12,25 y 68'!C82</f>
        <v>3798313.9200000013</v>
      </c>
    </row>
    <row r="141" spans="1:3" ht="15.75" thickBot="1" x14ac:dyDescent="0.3">
      <c r="A141" s="83" t="s">
        <v>1039</v>
      </c>
      <c r="B141" s="78" t="s">
        <v>1226</v>
      </c>
      <c r="C141" s="676">
        <v>0</v>
      </c>
    </row>
    <row r="142" spans="1:3" ht="15.75" thickBot="1" x14ac:dyDescent="0.3">
      <c r="A142" s="83" t="s">
        <v>119</v>
      </c>
      <c r="B142" s="78" t="s">
        <v>120</v>
      </c>
      <c r="C142" s="676">
        <f>'Calend_ egresoInd 12,25 y 68'!C83</f>
        <v>499999.99999999977</v>
      </c>
    </row>
    <row r="143" spans="1:3" ht="15.75" thickBot="1" x14ac:dyDescent="0.3">
      <c r="A143" s="83" t="s">
        <v>121</v>
      </c>
      <c r="B143" s="78" t="s">
        <v>122</v>
      </c>
      <c r="C143" s="676">
        <f>'Calend_ egresoInd 12,25 y 68'!C84</f>
        <v>1578800</v>
      </c>
    </row>
    <row r="144" spans="1:3" ht="15.75" thickBot="1" x14ac:dyDescent="0.3">
      <c r="A144" s="83" t="s">
        <v>123</v>
      </c>
      <c r="B144" s="78" t="s">
        <v>124</v>
      </c>
      <c r="C144" s="676">
        <f>'Calend_ egresoInd 12,25 y 68'!C85</f>
        <v>462000</v>
      </c>
    </row>
    <row r="145" spans="1:3" ht="15.75" thickBot="1" x14ac:dyDescent="0.3">
      <c r="A145" s="83" t="s">
        <v>125</v>
      </c>
      <c r="B145" s="78" t="s">
        <v>126</v>
      </c>
      <c r="C145" s="676">
        <f>'Calend_ egresoInd 12,25 y 68'!C86</f>
        <v>365999.99999999988</v>
      </c>
    </row>
    <row r="146" spans="1:3" ht="15.75" thickBot="1" x14ac:dyDescent="0.3">
      <c r="A146" s="83" t="s">
        <v>127</v>
      </c>
      <c r="B146" s="78" t="s">
        <v>128</v>
      </c>
      <c r="C146" s="676">
        <f>'Calend_ egresoInd 12,25 y 68'!C87</f>
        <v>24000</v>
      </c>
    </row>
    <row r="147" spans="1:3" ht="15.75" thickBot="1" x14ac:dyDescent="0.3">
      <c r="A147" s="83" t="s">
        <v>1041</v>
      </c>
      <c r="B147" s="78" t="s">
        <v>1042</v>
      </c>
      <c r="C147" s="676">
        <v>0</v>
      </c>
    </row>
    <row r="148" spans="1:3" ht="15.75" thickBot="1" x14ac:dyDescent="0.3">
      <c r="A148" s="83" t="s">
        <v>129</v>
      </c>
      <c r="B148" s="78" t="s">
        <v>130</v>
      </c>
      <c r="C148" s="676">
        <f>'Calend_ egresoInd 12,25 y 68'!C88</f>
        <v>2030300.04</v>
      </c>
    </row>
    <row r="149" spans="1:3" ht="15.75" thickBot="1" x14ac:dyDescent="0.3">
      <c r="A149" s="409">
        <v>3400</v>
      </c>
      <c r="B149" s="410" t="s">
        <v>1154</v>
      </c>
      <c r="C149" s="675">
        <f>SUM(C150:C154)</f>
        <v>426780</v>
      </c>
    </row>
    <row r="150" spans="1:3" ht="15.75" thickBot="1" x14ac:dyDescent="0.3">
      <c r="A150" s="83" t="s">
        <v>131</v>
      </c>
      <c r="B150" s="78" t="s">
        <v>132</v>
      </c>
      <c r="C150" s="676">
        <f>'Calend_ egresoInd 12,25 y 68'!C89</f>
        <v>126780</v>
      </c>
    </row>
    <row r="151" spans="1:3" ht="15.75" thickBot="1" x14ac:dyDescent="0.3">
      <c r="A151" s="83" t="s">
        <v>1043</v>
      </c>
      <c r="B151" s="78" t="s">
        <v>1227</v>
      </c>
      <c r="C151" s="676">
        <v>0</v>
      </c>
    </row>
    <row r="152" spans="1:3" ht="15.75" thickBot="1" x14ac:dyDescent="0.3">
      <c r="A152" s="83" t="s">
        <v>1045</v>
      </c>
      <c r="B152" s="78" t="s">
        <v>1228</v>
      </c>
      <c r="C152" s="676">
        <v>0</v>
      </c>
    </row>
    <row r="153" spans="1:3" ht="15.75" thickBot="1" x14ac:dyDescent="0.3">
      <c r="A153" s="83" t="s">
        <v>1047</v>
      </c>
      <c r="B153" s="78" t="s">
        <v>1229</v>
      </c>
      <c r="C153" s="676">
        <v>0</v>
      </c>
    </row>
    <row r="154" spans="1:3" ht="15.75" thickBot="1" x14ac:dyDescent="0.3">
      <c r="A154" s="83" t="s">
        <v>133</v>
      </c>
      <c r="B154" s="78" t="s">
        <v>134</v>
      </c>
      <c r="C154" s="676">
        <f>'Calend_ egresoInd 12,25 y 68'!C90</f>
        <v>300000</v>
      </c>
    </row>
    <row r="155" spans="1:3" ht="15.75" thickBot="1" x14ac:dyDescent="0.3">
      <c r="A155" s="83" t="s">
        <v>1049</v>
      </c>
      <c r="B155" s="78" t="s">
        <v>1050</v>
      </c>
      <c r="C155" s="676">
        <v>0</v>
      </c>
    </row>
    <row r="156" spans="1:3" ht="15.75" thickBot="1" x14ac:dyDescent="0.3">
      <c r="A156" s="83" t="s">
        <v>1051</v>
      </c>
      <c r="B156" s="78" t="s">
        <v>1052</v>
      </c>
      <c r="C156" s="676">
        <v>0</v>
      </c>
    </row>
    <row r="157" spans="1:3" ht="15.75" thickBot="1" x14ac:dyDescent="0.3">
      <c r="A157" s="83" t="s">
        <v>1053</v>
      </c>
      <c r="B157" s="78" t="s">
        <v>1054</v>
      </c>
      <c r="C157" s="676">
        <v>0</v>
      </c>
    </row>
    <row r="158" spans="1:3" ht="15.75" thickBot="1" x14ac:dyDescent="0.3">
      <c r="A158" s="83" t="s">
        <v>1055</v>
      </c>
      <c r="B158" s="78" t="s">
        <v>1056</v>
      </c>
      <c r="C158" s="676">
        <v>0</v>
      </c>
    </row>
    <row r="159" spans="1:3" ht="15.75" thickBot="1" x14ac:dyDescent="0.3">
      <c r="A159" s="409">
        <v>3500</v>
      </c>
      <c r="B159" s="410" t="s">
        <v>1155</v>
      </c>
      <c r="C159" s="675">
        <f>SUM(C160:C168)</f>
        <v>7232695.0299999993</v>
      </c>
    </row>
    <row r="160" spans="1:3" ht="15.75" thickBot="1" x14ac:dyDescent="0.3">
      <c r="A160" s="83" t="s">
        <v>135</v>
      </c>
      <c r="B160" s="78" t="s">
        <v>136</v>
      </c>
      <c r="C160" s="676">
        <f>'Calend_ egresoInd 12,25 y 68'!C91</f>
        <v>1077400.0000000002</v>
      </c>
    </row>
    <row r="161" spans="1:3" ht="15.75" thickBot="1" x14ac:dyDescent="0.3">
      <c r="A161" s="83" t="s">
        <v>137</v>
      </c>
      <c r="B161" s="78" t="s">
        <v>138</v>
      </c>
      <c r="C161" s="676">
        <f>'Calend_ egresoInd 12,25 y 68'!C92</f>
        <v>249295.02999999988</v>
      </c>
    </row>
    <row r="162" spans="1:3" ht="15.75" thickBot="1" x14ac:dyDescent="0.3">
      <c r="A162" s="83" t="s">
        <v>139</v>
      </c>
      <c r="B162" s="78" t="s">
        <v>140</v>
      </c>
      <c r="C162" s="676">
        <f>'Calend_ egresoInd 12,25 y 68'!C93</f>
        <v>19000</v>
      </c>
    </row>
    <row r="163" spans="1:3" ht="15.75" thickBot="1" x14ac:dyDescent="0.3">
      <c r="A163" s="83" t="s">
        <v>141</v>
      </c>
      <c r="B163" s="78" t="s">
        <v>142</v>
      </c>
      <c r="C163" s="676">
        <f>'Calend_ egresoInd 12,25 y 68'!C94</f>
        <v>28800</v>
      </c>
    </row>
    <row r="164" spans="1:3" ht="15.75" thickBot="1" x14ac:dyDescent="0.3">
      <c r="A164" s="83" t="s">
        <v>143</v>
      </c>
      <c r="B164" s="78" t="s">
        <v>144</v>
      </c>
      <c r="C164" s="676">
        <f>'Calend_ egresoInd 12,25 y 68'!C95</f>
        <v>4899999.9999999991</v>
      </c>
    </row>
    <row r="165" spans="1:3" ht="15.75" thickBot="1" x14ac:dyDescent="0.3">
      <c r="A165" s="83" t="s">
        <v>1057</v>
      </c>
      <c r="B165" s="78" t="s">
        <v>1230</v>
      </c>
      <c r="C165" s="676">
        <v>0</v>
      </c>
    </row>
    <row r="166" spans="1:3" ht="15.75" thickBot="1" x14ac:dyDescent="0.3">
      <c r="A166" s="83" t="s">
        <v>145</v>
      </c>
      <c r="B166" s="78" t="s">
        <v>146</v>
      </c>
      <c r="C166" s="676">
        <f>'Calend_ egresoInd 12,25 y 68'!C96</f>
        <v>325000</v>
      </c>
    </row>
    <row r="167" spans="1:3" ht="15.75" thickBot="1" x14ac:dyDescent="0.3">
      <c r="A167" s="83" t="s">
        <v>147</v>
      </c>
      <c r="B167" s="78" t="s">
        <v>148</v>
      </c>
      <c r="C167" s="676">
        <f>'Calend_ egresoInd 12,25 y 68'!C97</f>
        <v>252800</v>
      </c>
    </row>
    <row r="168" spans="1:3" ht="15.75" thickBot="1" x14ac:dyDescent="0.3">
      <c r="A168" s="83" t="s">
        <v>149</v>
      </c>
      <c r="B168" s="78" t="s">
        <v>150</v>
      </c>
      <c r="C168" s="676">
        <f>'Calend_ egresoInd 12,25 y 68'!C98</f>
        <v>380400.00000000012</v>
      </c>
    </row>
    <row r="169" spans="1:3" ht="15.75" thickBot="1" x14ac:dyDescent="0.3">
      <c r="A169" s="409">
        <v>3600</v>
      </c>
      <c r="B169" s="410" t="s">
        <v>1156</v>
      </c>
      <c r="C169" s="675">
        <f>SUM(C170:C176)</f>
        <v>5059196.6100000003</v>
      </c>
    </row>
    <row r="170" spans="1:3" ht="15.75" customHeight="1" thickBot="1" x14ac:dyDescent="0.3">
      <c r="A170" s="83" t="s">
        <v>151</v>
      </c>
      <c r="B170" s="61" t="s">
        <v>152</v>
      </c>
      <c r="C170" s="676">
        <f>'Calend_ egresoInd 12,25 y 68'!C99</f>
        <v>4654196.6100000003</v>
      </c>
    </row>
    <row r="171" spans="1:3" ht="15.75" thickBot="1" x14ac:dyDescent="0.3">
      <c r="A171" s="83" t="s">
        <v>153</v>
      </c>
      <c r="B171" s="61" t="s">
        <v>154</v>
      </c>
      <c r="C171" s="676">
        <f>'Calend_ egresoInd 12,25 y 68'!C100</f>
        <v>25000</v>
      </c>
    </row>
    <row r="172" spans="1:3" ht="15.75" thickBot="1" x14ac:dyDescent="0.3">
      <c r="A172" s="83" t="s">
        <v>155</v>
      </c>
      <c r="B172" s="78" t="s">
        <v>156</v>
      </c>
      <c r="C172" s="676">
        <f>'Calend_ egresoInd 12,25 y 68'!C101</f>
        <v>288000</v>
      </c>
    </row>
    <row r="173" spans="1:3" ht="15.75" thickBot="1" x14ac:dyDescent="0.3">
      <c r="A173" s="83" t="s">
        <v>1059</v>
      </c>
      <c r="B173" s="78" t="s">
        <v>1231</v>
      </c>
      <c r="C173" s="676">
        <v>0</v>
      </c>
    </row>
    <row r="174" spans="1:3" ht="15.75" thickBot="1" x14ac:dyDescent="0.3">
      <c r="A174" s="83" t="s">
        <v>1061</v>
      </c>
      <c r="B174" s="78" t="s">
        <v>1232</v>
      </c>
      <c r="C174" s="676">
        <v>0</v>
      </c>
    </row>
    <row r="175" spans="1:3" ht="15.75" thickBot="1" x14ac:dyDescent="0.3">
      <c r="A175" s="83" t="s">
        <v>157</v>
      </c>
      <c r="B175" s="78" t="s">
        <v>158</v>
      </c>
      <c r="C175" s="676">
        <f>'Calend_ egresoInd 12,25 y 68'!C102</f>
        <v>30000</v>
      </c>
    </row>
    <row r="176" spans="1:3" ht="15.75" thickBot="1" x14ac:dyDescent="0.3">
      <c r="A176" s="83" t="s">
        <v>159</v>
      </c>
      <c r="B176" s="78" t="s">
        <v>160</v>
      </c>
      <c r="C176" s="676">
        <f>'Calend_ egresoInd 12,25 y 68'!C103</f>
        <v>62000</v>
      </c>
    </row>
    <row r="177" spans="1:3" ht="15.75" thickBot="1" x14ac:dyDescent="0.3">
      <c r="A177" s="409">
        <v>3700</v>
      </c>
      <c r="B177" s="410" t="s">
        <v>1157</v>
      </c>
      <c r="C177" s="675">
        <f>SUM(C179:C187)</f>
        <v>532633.32000000007</v>
      </c>
    </row>
    <row r="178" spans="1:3" ht="15.75" thickBot="1" x14ac:dyDescent="0.3">
      <c r="A178" s="83" t="s">
        <v>1233</v>
      </c>
      <c r="B178" s="78" t="s">
        <v>1234</v>
      </c>
      <c r="C178" s="676">
        <v>0</v>
      </c>
    </row>
    <row r="179" spans="1:3" ht="15.75" thickBot="1" x14ac:dyDescent="0.3">
      <c r="A179" s="83" t="s">
        <v>161</v>
      </c>
      <c r="B179" s="78" t="s">
        <v>162</v>
      </c>
      <c r="C179" s="676">
        <f>'Calend_ egresoInd 12,25 y 68'!C104</f>
        <v>94000</v>
      </c>
    </row>
    <row r="180" spans="1:3" ht="15.75" thickBot="1" x14ac:dyDescent="0.3">
      <c r="A180" s="83" t="s">
        <v>163</v>
      </c>
      <c r="B180" s="78" t="s">
        <v>164</v>
      </c>
      <c r="C180" s="676">
        <f>'Calend_ egresoInd 12,25 y 68'!C105</f>
        <v>80000</v>
      </c>
    </row>
    <row r="181" spans="1:3" ht="15.75" thickBot="1" x14ac:dyDescent="0.3">
      <c r="A181" s="83" t="s">
        <v>1235</v>
      </c>
      <c r="B181" s="78" t="s">
        <v>1236</v>
      </c>
      <c r="C181" s="676">
        <v>0</v>
      </c>
    </row>
    <row r="182" spans="1:3" ht="15.75" thickBot="1" x14ac:dyDescent="0.3">
      <c r="A182" s="83" t="s">
        <v>165</v>
      </c>
      <c r="B182" s="78" t="s">
        <v>166</v>
      </c>
      <c r="C182" s="676">
        <f>'Calend_ egresoInd 12,25 y 68'!C106</f>
        <v>73033.320000000007</v>
      </c>
    </row>
    <row r="183" spans="1:3" ht="15.75" thickBot="1" x14ac:dyDescent="0.3">
      <c r="A183" s="83" t="s">
        <v>167</v>
      </c>
      <c r="B183" s="78" t="s">
        <v>168</v>
      </c>
      <c r="C183" s="676">
        <f>'Calend_ egresoInd 12,25 y 68'!C107</f>
        <v>5000</v>
      </c>
    </row>
    <row r="184" spans="1:3" ht="15.75" thickBot="1" x14ac:dyDescent="0.3">
      <c r="A184" s="83" t="s">
        <v>1063</v>
      </c>
      <c r="B184" s="78" t="s">
        <v>1237</v>
      </c>
      <c r="C184" s="676">
        <v>0</v>
      </c>
    </row>
    <row r="185" spans="1:3" ht="15.75" thickBot="1" x14ac:dyDescent="0.3">
      <c r="A185" s="83" t="s">
        <v>1065</v>
      </c>
      <c r="B185" s="78" t="s">
        <v>1066</v>
      </c>
      <c r="C185" s="676">
        <v>0</v>
      </c>
    </row>
    <row r="186" spans="1:3" ht="15.75" thickBot="1" x14ac:dyDescent="0.3">
      <c r="A186" s="83" t="s">
        <v>169</v>
      </c>
      <c r="B186" s="78" t="s">
        <v>170</v>
      </c>
      <c r="C186" s="676">
        <f>'Calend_ egresoInd 12,25 y 68'!C108</f>
        <v>106600.00000000001</v>
      </c>
    </row>
    <row r="187" spans="1:3" ht="15.75" thickBot="1" x14ac:dyDescent="0.3">
      <c r="A187" s="83" t="s">
        <v>171</v>
      </c>
      <c r="B187" s="78" t="s">
        <v>172</v>
      </c>
      <c r="C187" s="676">
        <f>'Calend_ egresoInd 12,25 y 68'!C109</f>
        <v>174000</v>
      </c>
    </row>
    <row r="188" spans="1:3" ht="15.75" thickBot="1" x14ac:dyDescent="0.3">
      <c r="A188" s="83" t="s">
        <v>1067</v>
      </c>
      <c r="B188" s="78" t="s">
        <v>1238</v>
      </c>
      <c r="C188" s="676">
        <v>0</v>
      </c>
    </row>
    <row r="189" spans="1:3" ht="15.75" thickBot="1" x14ac:dyDescent="0.3">
      <c r="A189" s="83" t="s">
        <v>1069</v>
      </c>
      <c r="B189" s="78" t="s">
        <v>1239</v>
      </c>
      <c r="C189" s="676">
        <v>0</v>
      </c>
    </row>
    <row r="190" spans="1:3" ht="15.75" thickBot="1" x14ac:dyDescent="0.3">
      <c r="A190" s="83" t="s">
        <v>1071</v>
      </c>
      <c r="B190" s="78" t="s">
        <v>1240</v>
      </c>
      <c r="C190" s="676">
        <v>0</v>
      </c>
    </row>
    <row r="191" spans="1:3" ht="15.75" thickBot="1" x14ac:dyDescent="0.3">
      <c r="A191" s="409">
        <v>3800</v>
      </c>
      <c r="B191" s="410" t="s">
        <v>1158</v>
      </c>
      <c r="C191" s="675">
        <f>SUM(C192:C196)</f>
        <v>11568058.739999998</v>
      </c>
    </row>
    <row r="192" spans="1:3" ht="15.75" thickBot="1" x14ac:dyDescent="0.3">
      <c r="A192" s="83" t="s">
        <v>173</v>
      </c>
      <c r="B192" s="78" t="s">
        <v>174</v>
      </c>
      <c r="C192" s="676">
        <f>'Calend_ egresoInd 12,25 y 68'!C110</f>
        <v>14987.62</v>
      </c>
    </row>
    <row r="193" spans="1:5" ht="15.75" thickBot="1" x14ac:dyDescent="0.3">
      <c r="A193" s="83" t="s">
        <v>175</v>
      </c>
      <c r="B193" s="78" t="s">
        <v>176</v>
      </c>
      <c r="C193" s="676">
        <f>'Calend_ egresoInd 12,25 y 68'!C111</f>
        <v>11024071.119999999</v>
      </c>
    </row>
    <row r="194" spans="1:5" ht="15.75" thickBot="1" x14ac:dyDescent="0.3">
      <c r="A194" s="83" t="s">
        <v>177</v>
      </c>
      <c r="B194" s="78" t="s">
        <v>178</v>
      </c>
      <c r="C194" s="676">
        <f>'Calend_ egresoInd 12,25 y 68'!C112</f>
        <v>1000</v>
      </c>
    </row>
    <row r="195" spans="1:5" ht="15.75" thickBot="1" x14ac:dyDescent="0.3">
      <c r="A195" s="83" t="s">
        <v>1073</v>
      </c>
      <c r="B195" s="78" t="s">
        <v>1074</v>
      </c>
      <c r="C195" s="676">
        <v>0</v>
      </c>
    </row>
    <row r="196" spans="1:5" ht="15.75" thickBot="1" x14ac:dyDescent="0.3">
      <c r="A196" s="83" t="s">
        <v>179</v>
      </c>
      <c r="B196" s="78" t="s">
        <v>180</v>
      </c>
      <c r="C196" s="676">
        <f>'Calend_ egresoInd 12,25 y 68'!C113</f>
        <v>528000</v>
      </c>
    </row>
    <row r="197" spans="1:5" ht="15.75" thickBot="1" x14ac:dyDescent="0.3">
      <c r="A197" s="409">
        <v>3900</v>
      </c>
      <c r="B197" s="410" t="s">
        <v>184</v>
      </c>
      <c r="C197" s="675">
        <f>SUM(C205:C206)</f>
        <v>13363000.000000002</v>
      </c>
    </row>
    <row r="198" spans="1:5" ht="15.75" thickBot="1" x14ac:dyDescent="0.3">
      <c r="A198" s="83" t="s">
        <v>1075</v>
      </c>
      <c r="B198" s="78" t="s">
        <v>1076</v>
      </c>
      <c r="C198" s="676">
        <v>0</v>
      </c>
    </row>
    <row r="199" spans="1:5" ht="15.75" thickBot="1" x14ac:dyDescent="0.3">
      <c r="A199" s="83" t="s">
        <v>1077</v>
      </c>
      <c r="B199" s="78" t="s">
        <v>1078</v>
      </c>
      <c r="C199" s="676">
        <v>0</v>
      </c>
    </row>
    <row r="200" spans="1:5" ht="15.75" thickBot="1" x14ac:dyDescent="0.3">
      <c r="A200" s="83" t="s">
        <v>1079</v>
      </c>
      <c r="B200" s="78" t="s">
        <v>1241</v>
      </c>
      <c r="C200" s="676">
        <v>0</v>
      </c>
    </row>
    <row r="201" spans="1:5" ht="15.75" thickBot="1" x14ac:dyDescent="0.3">
      <c r="A201" s="83" t="s">
        <v>1081</v>
      </c>
      <c r="B201" s="78" t="s">
        <v>1082</v>
      </c>
      <c r="C201" s="676">
        <v>0</v>
      </c>
    </row>
    <row r="202" spans="1:5" ht="15.75" thickBot="1" x14ac:dyDescent="0.3">
      <c r="A202" s="83" t="s">
        <v>1083</v>
      </c>
      <c r="B202" s="78" t="s">
        <v>1084</v>
      </c>
      <c r="C202" s="676">
        <v>0</v>
      </c>
    </row>
    <row r="203" spans="1:5" ht="15.75" thickBot="1" x14ac:dyDescent="0.3">
      <c r="A203" s="83" t="s">
        <v>1085</v>
      </c>
      <c r="B203" s="78" t="s">
        <v>1086</v>
      </c>
      <c r="C203" s="676">
        <v>0</v>
      </c>
    </row>
    <row r="204" spans="1:5" ht="15.75" thickBot="1" x14ac:dyDescent="0.3">
      <c r="A204" s="83" t="s">
        <v>1087</v>
      </c>
      <c r="B204" s="78" t="s">
        <v>1088</v>
      </c>
      <c r="C204" s="676">
        <v>0</v>
      </c>
    </row>
    <row r="205" spans="1:5" ht="15.75" thickBot="1" x14ac:dyDescent="0.3">
      <c r="A205" s="83" t="s">
        <v>181</v>
      </c>
      <c r="B205" s="78" t="s">
        <v>182</v>
      </c>
      <c r="C205" s="676">
        <f>'Calend_ egresoInd 12,25 y 68'!C114</f>
        <v>13120000.000000002</v>
      </c>
    </row>
    <row r="206" spans="1:5" ht="15.75" thickBot="1" x14ac:dyDescent="0.3">
      <c r="A206" s="83" t="s">
        <v>183</v>
      </c>
      <c r="B206" s="78" t="s">
        <v>184</v>
      </c>
      <c r="C206" s="676">
        <f>'Calend_ egresoInd 12,25 y 68'!C115</f>
        <v>243000</v>
      </c>
      <c r="E206" s="411"/>
    </row>
    <row r="207" spans="1:5" ht="15.75" thickBot="1" x14ac:dyDescent="0.3">
      <c r="A207" s="82">
        <v>4000</v>
      </c>
      <c r="B207" s="77" t="s">
        <v>1159</v>
      </c>
      <c r="C207" s="674">
        <f>'Calend_ egresoInd 12,25 y 68'!C116</f>
        <v>24157451</v>
      </c>
    </row>
    <row r="208" spans="1:5" ht="15.75" thickBot="1" x14ac:dyDescent="0.3">
      <c r="A208" s="409">
        <v>4100</v>
      </c>
      <c r="B208" s="410" t="s">
        <v>1160</v>
      </c>
      <c r="C208" s="675">
        <f>C217</f>
        <v>17844000</v>
      </c>
    </row>
    <row r="209" spans="1:3" ht="15.75" thickBot="1" x14ac:dyDescent="0.3">
      <c r="A209" s="15" t="s">
        <v>1242</v>
      </c>
      <c r="B209" s="15" t="s">
        <v>1243</v>
      </c>
      <c r="C209" s="676">
        <v>0</v>
      </c>
    </row>
    <row r="210" spans="1:3" ht="15.75" thickBot="1" x14ac:dyDescent="0.3">
      <c r="A210" s="15" t="s">
        <v>1244</v>
      </c>
      <c r="B210" s="15" t="s">
        <v>1245</v>
      </c>
      <c r="C210" s="676">
        <v>0</v>
      </c>
    </row>
    <row r="211" spans="1:3" ht="15.75" thickBot="1" x14ac:dyDescent="0.3">
      <c r="A211" s="15" t="s">
        <v>1246</v>
      </c>
      <c r="B211" s="15" t="s">
        <v>1247</v>
      </c>
      <c r="C211" s="676">
        <v>0</v>
      </c>
    </row>
    <row r="212" spans="1:3" ht="15.75" thickBot="1" x14ac:dyDescent="0.3">
      <c r="A212" s="15" t="s">
        <v>1248</v>
      </c>
      <c r="B212" s="15" t="s">
        <v>1249</v>
      </c>
      <c r="C212" s="676">
        <v>0</v>
      </c>
    </row>
    <row r="213" spans="1:3" ht="15.75" thickBot="1" x14ac:dyDescent="0.3">
      <c r="A213" s="15" t="s">
        <v>186</v>
      </c>
      <c r="B213" s="15" t="s">
        <v>187</v>
      </c>
      <c r="C213" s="676">
        <v>0</v>
      </c>
    </row>
    <row r="214" spans="1:3" ht="15.75" thickBot="1" x14ac:dyDescent="0.3">
      <c r="A214" s="15" t="s">
        <v>1250</v>
      </c>
      <c r="B214" s="15" t="s">
        <v>1251</v>
      </c>
      <c r="C214" s="676">
        <v>0</v>
      </c>
    </row>
    <row r="215" spans="1:3" ht="15.75" thickBot="1" x14ac:dyDescent="0.3">
      <c r="A215" s="15" t="s">
        <v>1252</v>
      </c>
      <c r="B215" s="15" t="s">
        <v>1253</v>
      </c>
      <c r="C215" s="676">
        <v>0</v>
      </c>
    </row>
    <row r="216" spans="1:3" ht="15.75" thickBot="1" x14ac:dyDescent="0.3">
      <c r="A216" s="15" t="s">
        <v>1254</v>
      </c>
      <c r="B216" s="15" t="s">
        <v>1255</v>
      </c>
      <c r="C216" s="676">
        <v>0</v>
      </c>
    </row>
    <row r="217" spans="1:3" ht="15.75" thickBot="1" x14ac:dyDescent="0.3">
      <c r="A217" s="15" t="s">
        <v>1256</v>
      </c>
      <c r="B217" s="15" t="s">
        <v>1257</v>
      </c>
      <c r="C217" s="676">
        <f>'Calend_ egresoInd 12,25 y 68'!C117</f>
        <v>17844000</v>
      </c>
    </row>
    <row r="218" spans="1:3" ht="15.75" thickBot="1" x14ac:dyDescent="0.3">
      <c r="A218" s="409">
        <v>4200</v>
      </c>
      <c r="B218" s="410" t="s">
        <v>1258</v>
      </c>
      <c r="C218" s="675">
        <v>0</v>
      </c>
    </row>
    <row r="219" spans="1:3" ht="15.75" thickBot="1" x14ac:dyDescent="0.3">
      <c r="A219" s="15" t="s">
        <v>1259</v>
      </c>
      <c r="B219" s="15" t="s">
        <v>1260</v>
      </c>
      <c r="C219" s="676">
        <v>0</v>
      </c>
    </row>
    <row r="220" spans="1:3" ht="15.75" thickBot="1" x14ac:dyDescent="0.3">
      <c r="A220" s="15" t="s">
        <v>1261</v>
      </c>
      <c r="B220" s="15" t="s">
        <v>1262</v>
      </c>
      <c r="C220" s="676">
        <v>0</v>
      </c>
    </row>
    <row r="221" spans="1:3" ht="15.75" thickBot="1" x14ac:dyDescent="0.3">
      <c r="A221" s="15" t="s">
        <v>1263</v>
      </c>
      <c r="B221" s="15" t="s">
        <v>1264</v>
      </c>
      <c r="C221" s="676">
        <v>0</v>
      </c>
    </row>
    <row r="222" spans="1:3" ht="15.75" thickBot="1" x14ac:dyDescent="0.3">
      <c r="A222" s="15" t="s">
        <v>1265</v>
      </c>
      <c r="B222" s="15" t="s">
        <v>1266</v>
      </c>
      <c r="C222" s="676">
        <v>0</v>
      </c>
    </row>
    <row r="223" spans="1:3" ht="15.75" thickBot="1" x14ac:dyDescent="0.3">
      <c r="A223" s="15" t="s">
        <v>1267</v>
      </c>
      <c r="B223" s="15" t="s">
        <v>1268</v>
      </c>
      <c r="C223" s="676">
        <v>0</v>
      </c>
    </row>
    <row r="224" spans="1:3" ht="15.75" thickBot="1" x14ac:dyDescent="0.3">
      <c r="A224" s="409">
        <v>4300</v>
      </c>
      <c r="B224" s="410" t="s">
        <v>1161</v>
      </c>
      <c r="C224" s="675">
        <f>C225</f>
        <v>420000</v>
      </c>
    </row>
    <row r="225" spans="1:5" ht="15.75" thickBot="1" x14ac:dyDescent="0.3">
      <c r="A225" s="83" t="s">
        <v>188</v>
      </c>
      <c r="B225" s="78" t="s">
        <v>189</v>
      </c>
      <c r="C225" s="676">
        <f>'Calend_ egresoInd 12,25 y 68'!C118</f>
        <v>420000</v>
      </c>
    </row>
    <row r="226" spans="1:5" ht="15.75" thickBot="1" x14ac:dyDescent="0.3">
      <c r="A226" s="15" t="s">
        <v>1269</v>
      </c>
      <c r="B226" s="15" t="s">
        <v>1270</v>
      </c>
      <c r="C226" s="676">
        <v>0</v>
      </c>
    </row>
    <row r="227" spans="1:5" ht="15.75" thickBot="1" x14ac:dyDescent="0.3">
      <c r="A227" s="15" t="s">
        <v>1271</v>
      </c>
      <c r="B227" s="15" t="s">
        <v>1272</v>
      </c>
      <c r="C227" s="676">
        <v>0</v>
      </c>
    </row>
    <row r="228" spans="1:5" ht="15.75" thickBot="1" x14ac:dyDescent="0.3">
      <c r="A228" s="15" t="s">
        <v>1273</v>
      </c>
      <c r="B228" s="15" t="s">
        <v>1274</v>
      </c>
      <c r="C228" s="676">
        <v>0</v>
      </c>
    </row>
    <row r="229" spans="1:5" ht="15.75" thickBot="1" x14ac:dyDescent="0.3">
      <c r="A229" s="15" t="s">
        <v>1275</v>
      </c>
      <c r="B229" s="15" t="s">
        <v>1276</v>
      </c>
      <c r="C229" s="676">
        <v>0</v>
      </c>
    </row>
    <row r="230" spans="1:5" ht="15.75" thickBot="1" x14ac:dyDescent="0.3">
      <c r="A230" s="15" t="s">
        <v>1277</v>
      </c>
      <c r="B230" s="15" t="s">
        <v>1278</v>
      </c>
      <c r="C230" s="676">
        <v>0</v>
      </c>
    </row>
    <row r="231" spans="1:5" ht="15.75" thickBot="1" x14ac:dyDescent="0.3">
      <c r="A231" s="15" t="s">
        <v>1279</v>
      </c>
      <c r="B231" s="15" t="s">
        <v>1280</v>
      </c>
      <c r="C231" s="676">
        <v>0</v>
      </c>
    </row>
    <row r="232" spans="1:5" ht="15.75" thickBot="1" x14ac:dyDescent="0.3">
      <c r="A232" s="15" t="s">
        <v>1281</v>
      </c>
      <c r="B232" s="15" t="s">
        <v>1282</v>
      </c>
      <c r="C232" s="676">
        <v>0</v>
      </c>
    </row>
    <row r="233" spans="1:5" ht="15.75" thickBot="1" x14ac:dyDescent="0.3">
      <c r="A233" s="15" t="s">
        <v>1283</v>
      </c>
      <c r="B233" s="15" t="s">
        <v>1284</v>
      </c>
      <c r="C233" s="676">
        <v>0</v>
      </c>
    </row>
    <row r="234" spans="1:5" ht="15.75" thickBot="1" x14ac:dyDescent="0.3">
      <c r="A234" s="409">
        <v>4400</v>
      </c>
      <c r="B234" s="410" t="s">
        <v>1162</v>
      </c>
      <c r="C234" s="675">
        <f>SUM(C235:C242)</f>
        <v>5863451</v>
      </c>
    </row>
    <row r="235" spans="1:5" ht="15.75" thickBot="1" x14ac:dyDescent="0.3">
      <c r="A235" s="83" t="s">
        <v>190</v>
      </c>
      <c r="B235" s="78" t="s">
        <v>191</v>
      </c>
      <c r="C235" s="676">
        <f>'Calend_ egresoInd 12,25 y 68'!C119</f>
        <v>2525300</v>
      </c>
    </row>
    <row r="236" spans="1:5" ht="15.75" thickBot="1" x14ac:dyDescent="0.3">
      <c r="A236" s="83" t="s">
        <v>192</v>
      </c>
      <c r="B236" s="78" t="s">
        <v>193</v>
      </c>
      <c r="C236" s="676">
        <f>'Calend_ egresoInd 12,25 y 68'!C120</f>
        <v>1500000</v>
      </c>
    </row>
    <row r="237" spans="1:5" ht="15.75" thickBot="1" x14ac:dyDescent="0.3">
      <c r="A237" s="83" t="s">
        <v>194</v>
      </c>
      <c r="B237" s="78" t="s">
        <v>195</v>
      </c>
      <c r="C237" s="676">
        <f>'Calend_ egresoInd 12,25 y 68'!C121</f>
        <v>1093151</v>
      </c>
      <c r="E237" s="411"/>
    </row>
    <row r="238" spans="1:5" ht="15.75" thickBot="1" x14ac:dyDescent="0.3">
      <c r="A238" s="83" t="s">
        <v>196</v>
      </c>
      <c r="B238" s="78" t="s">
        <v>197</v>
      </c>
      <c r="C238" s="676">
        <f>'Calend_ egresoInd 12,25 y 68'!C122</f>
        <v>500000</v>
      </c>
    </row>
    <row r="239" spans="1:5" ht="15.75" thickBot="1" x14ac:dyDescent="0.3">
      <c r="A239" s="83" t="s">
        <v>198</v>
      </c>
      <c r="B239" s="78" t="s">
        <v>199</v>
      </c>
      <c r="C239" s="676">
        <f>'Calend_ egresoInd 12,25 y 68'!C123</f>
        <v>200000</v>
      </c>
    </row>
    <row r="240" spans="1:5" ht="15.75" thickBot="1" x14ac:dyDescent="0.3">
      <c r="A240" s="15" t="s">
        <v>1285</v>
      </c>
      <c r="B240" s="15" t="s">
        <v>1286</v>
      </c>
      <c r="C240" s="676">
        <v>0</v>
      </c>
    </row>
    <row r="241" spans="1:3" ht="15.75" thickBot="1" x14ac:dyDescent="0.3">
      <c r="A241" s="15" t="s">
        <v>1287</v>
      </c>
      <c r="B241" s="15" t="s">
        <v>1288</v>
      </c>
      <c r="C241" s="676">
        <v>0</v>
      </c>
    </row>
    <row r="242" spans="1:3" ht="15.75" thickBot="1" x14ac:dyDescent="0.3">
      <c r="A242" s="83" t="s">
        <v>200</v>
      </c>
      <c r="B242" s="78" t="s">
        <v>201</v>
      </c>
      <c r="C242" s="676">
        <f>'Calend_ egresoInd 12,25 y 68'!C124</f>
        <v>45000</v>
      </c>
    </row>
    <row r="243" spans="1:3" ht="15.75" thickBot="1" x14ac:dyDescent="0.3">
      <c r="A243" s="409">
        <v>4500</v>
      </c>
      <c r="B243" s="410" t="s">
        <v>574</v>
      </c>
      <c r="C243" s="675">
        <v>0</v>
      </c>
    </row>
    <row r="244" spans="1:3" ht="15.75" thickBot="1" x14ac:dyDescent="0.3">
      <c r="A244" s="15" t="s">
        <v>616</v>
      </c>
      <c r="B244" s="15" t="s">
        <v>1289</v>
      </c>
      <c r="C244" s="676">
        <v>0</v>
      </c>
    </row>
    <row r="245" spans="1:3" ht="15.75" thickBot="1" x14ac:dyDescent="0.3">
      <c r="A245" s="15" t="s">
        <v>1290</v>
      </c>
      <c r="B245" s="15" t="s">
        <v>1291</v>
      </c>
      <c r="C245" s="676">
        <v>0</v>
      </c>
    </row>
    <row r="246" spans="1:3" ht="15.75" thickBot="1" x14ac:dyDescent="0.3">
      <c r="A246" s="15" t="s">
        <v>1292</v>
      </c>
      <c r="B246" s="15" t="s">
        <v>1293</v>
      </c>
      <c r="C246" s="676">
        <v>0</v>
      </c>
    </row>
    <row r="247" spans="1:3" ht="15.75" thickBot="1" x14ac:dyDescent="0.3">
      <c r="A247" s="409">
        <v>4600</v>
      </c>
      <c r="B247" s="410" t="s">
        <v>1294</v>
      </c>
      <c r="C247" s="675">
        <v>0</v>
      </c>
    </row>
    <row r="248" spans="1:3" ht="15.75" thickBot="1" x14ac:dyDescent="0.3">
      <c r="A248" s="15" t="s">
        <v>1295</v>
      </c>
      <c r="B248" s="15" t="s">
        <v>1296</v>
      </c>
      <c r="C248" s="676">
        <v>0</v>
      </c>
    </row>
    <row r="249" spans="1:3" ht="15.75" thickBot="1" x14ac:dyDescent="0.3">
      <c r="A249" s="15" t="s">
        <v>1297</v>
      </c>
      <c r="B249" s="15" t="s">
        <v>1298</v>
      </c>
      <c r="C249" s="676">
        <v>0</v>
      </c>
    </row>
    <row r="250" spans="1:3" ht="15.75" thickBot="1" x14ac:dyDescent="0.3">
      <c r="A250" s="15" t="s">
        <v>1299</v>
      </c>
      <c r="B250" s="15" t="s">
        <v>1300</v>
      </c>
      <c r="C250" s="676">
        <v>0</v>
      </c>
    </row>
    <row r="251" spans="1:3" ht="15.75" thickBot="1" x14ac:dyDescent="0.3">
      <c r="A251" s="15" t="s">
        <v>1301</v>
      </c>
      <c r="B251" s="15" t="s">
        <v>1302</v>
      </c>
      <c r="C251" s="676">
        <v>0</v>
      </c>
    </row>
    <row r="252" spans="1:3" ht="15.75" thickBot="1" x14ac:dyDescent="0.3">
      <c r="A252" s="15" t="s">
        <v>1303</v>
      </c>
      <c r="B252" s="15" t="s">
        <v>1304</v>
      </c>
      <c r="C252" s="676">
        <v>0</v>
      </c>
    </row>
    <row r="253" spans="1:3" ht="15.75" thickBot="1" x14ac:dyDescent="0.3">
      <c r="A253" s="15" t="s">
        <v>1305</v>
      </c>
      <c r="B253" s="15" t="s">
        <v>1306</v>
      </c>
      <c r="C253" s="676">
        <v>0</v>
      </c>
    </row>
    <row r="254" spans="1:3" ht="15.75" thickBot="1" x14ac:dyDescent="0.3">
      <c r="A254" s="15" t="s">
        <v>1307</v>
      </c>
      <c r="B254" s="15" t="s">
        <v>1308</v>
      </c>
      <c r="C254" s="676">
        <v>0</v>
      </c>
    </row>
    <row r="255" spans="1:3" ht="15.75" thickBot="1" x14ac:dyDescent="0.3">
      <c r="A255" s="409">
        <v>4700</v>
      </c>
      <c r="B255" s="410" t="s">
        <v>1309</v>
      </c>
      <c r="C255" s="675">
        <v>0</v>
      </c>
    </row>
    <row r="256" spans="1:3" ht="15.75" thickBot="1" x14ac:dyDescent="0.3">
      <c r="A256" s="15" t="s">
        <v>1310</v>
      </c>
      <c r="B256" s="15" t="s">
        <v>1311</v>
      </c>
      <c r="C256" s="676">
        <v>0</v>
      </c>
    </row>
    <row r="257" spans="1:3" ht="15.75" thickBot="1" x14ac:dyDescent="0.3">
      <c r="A257" s="409">
        <v>4800</v>
      </c>
      <c r="B257" s="410" t="s">
        <v>1163</v>
      </c>
      <c r="C257" s="675">
        <f>C258</f>
        <v>30000</v>
      </c>
    </row>
    <row r="258" spans="1:3" ht="15.75" thickBot="1" x14ac:dyDescent="0.3">
      <c r="A258" s="83" t="s">
        <v>202</v>
      </c>
      <c r="B258" s="78" t="s">
        <v>203</v>
      </c>
      <c r="C258" s="676">
        <f>'Calend_ egresoInd 12,25 y 68'!C125</f>
        <v>30000</v>
      </c>
    </row>
    <row r="259" spans="1:3" ht="15.75" thickBot="1" x14ac:dyDescent="0.3">
      <c r="A259" s="15" t="s">
        <v>1312</v>
      </c>
      <c r="B259" s="15" t="s">
        <v>1313</v>
      </c>
      <c r="C259" s="676">
        <v>0</v>
      </c>
    </row>
    <row r="260" spans="1:3" ht="15.75" thickBot="1" x14ac:dyDescent="0.3">
      <c r="A260" s="15" t="s">
        <v>1314</v>
      </c>
      <c r="B260" s="15" t="s">
        <v>1315</v>
      </c>
      <c r="C260" s="676">
        <v>0</v>
      </c>
    </row>
    <row r="261" spans="1:3" ht="15.75" thickBot="1" x14ac:dyDescent="0.3">
      <c r="A261" s="15" t="s">
        <v>1316</v>
      </c>
      <c r="B261" s="15" t="s">
        <v>1317</v>
      </c>
      <c r="C261" s="676">
        <v>0</v>
      </c>
    </row>
    <row r="262" spans="1:3" ht="15.75" thickBot="1" x14ac:dyDescent="0.3">
      <c r="A262" s="15" t="s">
        <v>1318</v>
      </c>
      <c r="B262" s="15" t="s">
        <v>1319</v>
      </c>
      <c r="C262" s="676">
        <v>0</v>
      </c>
    </row>
    <row r="263" spans="1:3" ht="15.75" thickBot="1" x14ac:dyDescent="0.3">
      <c r="A263" s="409">
        <v>4900</v>
      </c>
      <c r="B263" s="410" t="s">
        <v>1320</v>
      </c>
      <c r="C263" s="675">
        <v>0</v>
      </c>
    </row>
    <row r="264" spans="1:3" ht="15.75" thickBot="1" x14ac:dyDescent="0.3">
      <c r="A264" s="15" t="s">
        <v>1321</v>
      </c>
      <c r="B264" s="15" t="s">
        <v>1322</v>
      </c>
      <c r="C264" s="676">
        <v>0</v>
      </c>
    </row>
    <row r="265" spans="1:3" ht="15.75" thickBot="1" x14ac:dyDescent="0.3">
      <c r="A265" s="15" t="s">
        <v>1323</v>
      </c>
      <c r="B265" s="15" t="s">
        <v>1324</v>
      </c>
      <c r="C265" s="676">
        <v>0</v>
      </c>
    </row>
    <row r="266" spans="1:3" ht="15.75" thickBot="1" x14ac:dyDescent="0.3">
      <c r="A266" s="15" t="s">
        <v>1325</v>
      </c>
      <c r="B266" s="15" t="s">
        <v>1326</v>
      </c>
      <c r="C266" s="676">
        <v>0</v>
      </c>
    </row>
    <row r="267" spans="1:3" ht="15.75" thickBot="1" x14ac:dyDescent="0.3">
      <c r="A267" s="82">
        <v>5000</v>
      </c>
      <c r="B267" s="77" t="s">
        <v>204</v>
      </c>
      <c r="C267" s="674">
        <f>'Calend_ egresoInd 12,25 y 68'!C126</f>
        <v>15353011.76</v>
      </c>
    </row>
    <row r="268" spans="1:3" ht="15.75" thickBot="1" x14ac:dyDescent="0.3">
      <c r="A268" s="409">
        <v>5100</v>
      </c>
      <c r="B268" s="410" t="s">
        <v>1164</v>
      </c>
      <c r="C268" s="675">
        <f>SUM(C269:C274)</f>
        <v>2880111.76</v>
      </c>
    </row>
    <row r="269" spans="1:3" ht="15.75" thickBot="1" x14ac:dyDescent="0.3">
      <c r="A269" s="83" t="s">
        <v>205</v>
      </c>
      <c r="B269" s="78" t="s">
        <v>206</v>
      </c>
      <c r="C269" s="676">
        <f>'Calend_ egresoInd 12,25 y 68'!C127</f>
        <v>586941.76</v>
      </c>
    </row>
    <row r="270" spans="1:3" ht="15.75" thickBot="1" x14ac:dyDescent="0.3">
      <c r="A270" s="83" t="s">
        <v>207</v>
      </c>
      <c r="B270" s="78" t="s">
        <v>208</v>
      </c>
      <c r="C270" s="676">
        <f>'Calend_ egresoInd 12,25 y 68'!C128</f>
        <v>5000</v>
      </c>
    </row>
    <row r="271" spans="1:3" ht="15.75" thickBot="1" x14ac:dyDescent="0.3">
      <c r="A271" s="15" t="s">
        <v>1327</v>
      </c>
      <c r="B271" s="15" t="s">
        <v>1328</v>
      </c>
      <c r="C271" s="676">
        <v>0</v>
      </c>
    </row>
    <row r="272" spans="1:3" ht="15.75" thickBot="1" x14ac:dyDescent="0.3">
      <c r="A272" s="15" t="s">
        <v>1329</v>
      </c>
      <c r="B272" s="15" t="s">
        <v>809</v>
      </c>
      <c r="C272" s="676">
        <v>0</v>
      </c>
    </row>
    <row r="273" spans="1:5" ht="15.75" thickBot="1" x14ac:dyDescent="0.3">
      <c r="A273" s="83" t="s">
        <v>209</v>
      </c>
      <c r="B273" s="78" t="s">
        <v>210</v>
      </c>
      <c r="C273" s="676">
        <f>'Calend_ egresoInd 12,25 y 68'!C129</f>
        <v>2176810</v>
      </c>
      <c r="E273" s="411"/>
    </row>
    <row r="274" spans="1:5" ht="15.75" thickBot="1" x14ac:dyDescent="0.3">
      <c r="A274" s="83" t="s">
        <v>211</v>
      </c>
      <c r="B274" s="78" t="s">
        <v>212</v>
      </c>
      <c r="C274" s="676">
        <f>'Calend_ egresoInd 12,25 y 68'!C130</f>
        <v>111360</v>
      </c>
    </row>
    <row r="275" spans="1:5" ht="15.75" thickBot="1" x14ac:dyDescent="0.3">
      <c r="A275" s="409">
        <v>5200</v>
      </c>
      <c r="B275" s="410" t="s">
        <v>1165</v>
      </c>
      <c r="C275" s="675">
        <f>SUM(C276:C278)</f>
        <v>217600</v>
      </c>
    </row>
    <row r="276" spans="1:5" ht="15.75" thickBot="1" x14ac:dyDescent="0.3">
      <c r="A276" s="83" t="s">
        <v>213</v>
      </c>
      <c r="B276" s="78" t="s">
        <v>214</v>
      </c>
      <c r="C276" s="676">
        <f>'Calend_ egresoInd 12,25 y 68'!C131</f>
        <v>137000</v>
      </c>
    </row>
    <row r="277" spans="1:5" ht="15.75" thickBot="1" x14ac:dyDescent="0.3">
      <c r="A277" s="83" t="s">
        <v>215</v>
      </c>
      <c r="B277" s="78" t="s">
        <v>216</v>
      </c>
      <c r="C277" s="676">
        <f>'Calend_ egresoInd 12,25 y 68'!C132</f>
        <v>41600</v>
      </c>
    </row>
    <row r="278" spans="1:5" ht="15.75" thickBot="1" x14ac:dyDescent="0.3">
      <c r="A278" s="83" t="s">
        <v>217</v>
      </c>
      <c r="B278" s="78" t="s">
        <v>218</v>
      </c>
      <c r="C278" s="676">
        <f>'Calend_ egresoInd 12,25 y 68'!C133</f>
        <v>39000</v>
      </c>
    </row>
    <row r="279" spans="1:5" ht="15.75" thickBot="1" x14ac:dyDescent="0.3">
      <c r="A279" s="15" t="s">
        <v>1330</v>
      </c>
      <c r="B279" s="15" t="s">
        <v>1331</v>
      </c>
      <c r="C279" s="676">
        <v>0</v>
      </c>
    </row>
    <row r="280" spans="1:5" ht="15.75" thickBot="1" x14ac:dyDescent="0.3">
      <c r="A280" s="409">
        <v>5300</v>
      </c>
      <c r="B280" s="410" t="s">
        <v>1166</v>
      </c>
      <c r="C280" s="675">
        <f>C281</f>
        <v>60000</v>
      </c>
    </row>
    <row r="281" spans="1:5" ht="15.75" thickBot="1" x14ac:dyDescent="0.3">
      <c r="A281" s="83" t="s">
        <v>219</v>
      </c>
      <c r="B281" s="78" t="s">
        <v>220</v>
      </c>
      <c r="C281" s="676">
        <f>'Calend_ egresoInd 12,25 y 68'!C134</f>
        <v>60000</v>
      </c>
    </row>
    <row r="282" spans="1:5" ht="15.75" thickBot="1" x14ac:dyDescent="0.3">
      <c r="A282" s="15" t="s">
        <v>1332</v>
      </c>
      <c r="B282" s="15" t="s">
        <v>1333</v>
      </c>
      <c r="C282" s="676">
        <v>0</v>
      </c>
    </row>
    <row r="283" spans="1:5" ht="15.75" thickBot="1" x14ac:dyDescent="0.3">
      <c r="A283" s="409">
        <v>5400</v>
      </c>
      <c r="B283" s="410" t="s">
        <v>1167</v>
      </c>
      <c r="C283" s="675">
        <f>SUM(C284:C289)</f>
        <v>9094300</v>
      </c>
    </row>
    <row r="284" spans="1:5" ht="15.75" thickBot="1" x14ac:dyDescent="0.3">
      <c r="A284" s="83" t="s">
        <v>221</v>
      </c>
      <c r="B284" s="78" t="s">
        <v>222</v>
      </c>
      <c r="C284" s="676">
        <f>'Calend_ egresoInd 12,25 y 68'!C135</f>
        <v>8530000</v>
      </c>
    </row>
    <row r="285" spans="1:5" ht="15.75" thickBot="1" x14ac:dyDescent="0.3">
      <c r="A285" s="15" t="s">
        <v>1334</v>
      </c>
      <c r="B285" s="15" t="s">
        <v>1335</v>
      </c>
      <c r="C285" s="676">
        <v>0</v>
      </c>
    </row>
    <row r="286" spans="1:5" ht="15.75" thickBot="1" x14ac:dyDescent="0.3">
      <c r="A286" s="15" t="s">
        <v>1336</v>
      </c>
      <c r="B286" s="15" t="s">
        <v>1337</v>
      </c>
      <c r="C286" s="676">
        <v>0</v>
      </c>
    </row>
    <row r="287" spans="1:5" ht="15.75" thickBot="1" x14ac:dyDescent="0.3">
      <c r="A287" s="15" t="s">
        <v>1338</v>
      </c>
      <c r="B287" s="15" t="s">
        <v>1339</v>
      </c>
      <c r="C287" s="676">
        <v>0</v>
      </c>
    </row>
    <row r="288" spans="1:5" ht="15.75" thickBot="1" x14ac:dyDescent="0.3">
      <c r="A288" s="15" t="s">
        <v>1340</v>
      </c>
      <c r="B288" s="15" t="s">
        <v>1341</v>
      </c>
      <c r="C288" s="676">
        <v>0</v>
      </c>
    </row>
    <row r="289" spans="1:3" ht="15.75" thickBot="1" x14ac:dyDescent="0.3">
      <c r="A289" s="83" t="s">
        <v>223</v>
      </c>
      <c r="B289" s="78" t="s">
        <v>224</v>
      </c>
      <c r="C289" s="676">
        <f>'Calend_ egresoInd 12,25 y 68'!C136</f>
        <v>564300</v>
      </c>
    </row>
    <row r="290" spans="1:3" ht="15.75" thickBot="1" x14ac:dyDescent="0.3">
      <c r="A290" s="409">
        <v>5500</v>
      </c>
      <c r="B290" s="410" t="s">
        <v>1342</v>
      </c>
      <c r="C290" s="675">
        <v>0</v>
      </c>
    </row>
    <row r="291" spans="1:3" ht="15.75" thickBot="1" x14ac:dyDescent="0.3">
      <c r="A291" s="83">
        <v>551</v>
      </c>
      <c r="B291" s="78" t="s">
        <v>1342</v>
      </c>
      <c r="C291" s="676">
        <v>0</v>
      </c>
    </row>
    <row r="292" spans="1:3" ht="15.75" thickBot="1" x14ac:dyDescent="0.3">
      <c r="A292" s="409">
        <v>5600</v>
      </c>
      <c r="B292" s="410" t="s">
        <v>1168</v>
      </c>
      <c r="C292" s="675">
        <f>SUM(C296:C300)</f>
        <v>655000</v>
      </c>
    </row>
    <row r="293" spans="1:3" ht="15.75" thickBot="1" x14ac:dyDescent="0.3">
      <c r="A293" s="15" t="s">
        <v>1343</v>
      </c>
      <c r="B293" s="15" t="s">
        <v>1344</v>
      </c>
      <c r="C293" s="676">
        <v>0</v>
      </c>
    </row>
    <row r="294" spans="1:3" ht="15.75" thickBot="1" x14ac:dyDescent="0.3">
      <c r="A294" s="15" t="s">
        <v>1345</v>
      </c>
      <c r="B294" s="15" t="s">
        <v>1346</v>
      </c>
      <c r="C294" s="676">
        <v>0</v>
      </c>
    </row>
    <row r="295" spans="1:3" ht="15.75" thickBot="1" x14ac:dyDescent="0.3">
      <c r="A295" s="15" t="s">
        <v>1347</v>
      </c>
      <c r="B295" s="15" t="s">
        <v>1348</v>
      </c>
      <c r="C295" s="676">
        <v>0</v>
      </c>
    </row>
    <row r="296" spans="1:3" ht="15.75" thickBot="1" x14ac:dyDescent="0.3">
      <c r="A296" s="83" t="s">
        <v>225</v>
      </c>
      <c r="B296" s="78" t="s">
        <v>226</v>
      </c>
      <c r="C296" s="676">
        <f>'Calend_ egresoInd 12,25 y 68'!C137</f>
        <v>15000</v>
      </c>
    </row>
    <row r="297" spans="1:3" ht="15.75" thickBot="1" x14ac:dyDescent="0.3">
      <c r="A297" s="83" t="s">
        <v>227</v>
      </c>
      <c r="B297" s="78" t="s">
        <v>228</v>
      </c>
      <c r="C297" s="676">
        <f>'Calend_ egresoInd 12,25 y 68'!C138</f>
        <v>526000</v>
      </c>
    </row>
    <row r="298" spans="1:3" ht="15.75" thickBot="1" x14ac:dyDescent="0.3">
      <c r="A298" s="83" t="s">
        <v>229</v>
      </c>
      <c r="B298" s="78" t="s">
        <v>230</v>
      </c>
      <c r="C298" s="676">
        <f>'Calend_ egresoInd 12,25 y 68'!C139</f>
        <v>4000</v>
      </c>
    </row>
    <row r="299" spans="1:3" ht="15.75" thickBot="1" x14ac:dyDescent="0.3">
      <c r="A299" s="83" t="s">
        <v>231</v>
      </c>
      <c r="B299" s="78" t="s">
        <v>232</v>
      </c>
      <c r="C299" s="676">
        <f>'Calend_ egresoInd 12,25 y 68'!C140</f>
        <v>10000</v>
      </c>
    </row>
    <row r="300" spans="1:3" ht="15.75" thickBot="1" x14ac:dyDescent="0.3">
      <c r="A300" s="83" t="s">
        <v>233</v>
      </c>
      <c r="B300" s="78" t="s">
        <v>234</v>
      </c>
      <c r="C300" s="676">
        <f>'Calend_ egresoInd 12,25 y 68'!C141</f>
        <v>100000</v>
      </c>
    </row>
    <row r="301" spans="1:3" ht="15.75" thickBot="1" x14ac:dyDescent="0.3">
      <c r="A301" s="409">
        <v>5700</v>
      </c>
      <c r="B301" s="410" t="s">
        <v>1169</v>
      </c>
      <c r="C301" s="675">
        <f>SUM(C307:C309)</f>
        <v>225000</v>
      </c>
    </row>
    <row r="302" spans="1:3" ht="15.75" thickBot="1" x14ac:dyDescent="0.3">
      <c r="A302" s="15" t="s">
        <v>1349</v>
      </c>
      <c r="B302" s="15" t="s">
        <v>1350</v>
      </c>
      <c r="C302" s="676">
        <v>0</v>
      </c>
    </row>
    <row r="303" spans="1:3" ht="15.75" thickBot="1" x14ac:dyDescent="0.3">
      <c r="A303" s="15" t="s">
        <v>1351</v>
      </c>
      <c r="B303" s="15" t="s">
        <v>1352</v>
      </c>
      <c r="C303" s="676">
        <v>0</v>
      </c>
    </row>
    <row r="304" spans="1:3" ht="15.75" thickBot="1" x14ac:dyDescent="0.3">
      <c r="A304" s="15" t="s">
        <v>1353</v>
      </c>
      <c r="B304" s="15" t="s">
        <v>1354</v>
      </c>
      <c r="C304" s="676">
        <v>0</v>
      </c>
    </row>
    <row r="305" spans="1:3" ht="15.75" thickBot="1" x14ac:dyDescent="0.3">
      <c r="A305" s="15" t="s">
        <v>1355</v>
      </c>
      <c r="B305" s="15" t="s">
        <v>1356</v>
      </c>
      <c r="C305" s="676">
        <v>0</v>
      </c>
    </row>
    <row r="306" spans="1:3" ht="15.75" thickBot="1" x14ac:dyDescent="0.3">
      <c r="A306" s="15" t="s">
        <v>1357</v>
      </c>
      <c r="B306" s="15" t="s">
        <v>1358</v>
      </c>
      <c r="C306" s="676">
        <v>0</v>
      </c>
    </row>
    <row r="307" spans="1:3" ht="15.75" thickBot="1" x14ac:dyDescent="0.3">
      <c r="A307" s="83" t="s">
        <v>235</v>
      </c>
      <c r="B307" s="78" t="s">
        <v>236</v>
      </c>
      <c r="C307" s="676">
        <f>'Calend_ egresoInd 12,25 y 68'!C142</f>
        <v>25000</v>
      </c>
    </row>
    <row r="308" spans="1:3" ht="15.75" thickBot="1" x14ac:dyDescent="0.3">
      <c r="A308" s="15" t="s">
        <v>1359</v>
      </c>
      <c r="B308" s="15" t="s">
        <v>1360</v>
      </c>
      <c r="C308" s="676">
        <v>0</v>
      </c>
    </row>
    <row r="309" spans="1:3" ht="15.75" thickBot="1" x14ac:dyDescent="0.3">
      <c r="A309" s="83" t="s">
        <v>237</v>
      </c>
      <c r="B309" s="78" t="s">
        <v>238</v>
      </c>
      <c r="C309" s="676">
        <f>'Calend_ egresoInd 12,25 y 68'!C143</f>
        <v>200000</v>
      </c>
    </row>
    <row r="310" spans="1:3" ht="15.75" thickBot="1" x14ac:dyDescent="0.3">
      <c r="A310" s="15" t="s">
        <v>1361</v>
      </c>
      <c r="B310" s="15" t="s">
        <v>1362</v>
      </c>
      <c r="C310" s="676">
        <v>0</v>
      </c>
    </row>
    <row r="311" spans="1:3" ht="15.75" thickBot="1" x14ac:dyDescent="0.3">
      <c r="A311" s="409">
        <v>5800</v>
      </c>
      <c r="B311" s="410" t="s">
        <v>1363</v>
      </c>
      <c r="C311" s="675">
        <v>0</v>
      </c>
    </row>
    <row r="312" spans="1:3" ht="15.75" thickBot="1" x14ac:dyDescent="0.3">
      <c r="A312" s="15" t="s">
        <v>1364</v>
      </c>
      <c r="B312" s="15" t="s">
        <v>1365</v>
      </c>
      <c r="C312" s="676">
        <v>0</v>
      </c>
    </row>
    <row r="313" spans="1:3" ht="15.75" thickBot="1" x14ac:dyDescent="0.3">
      <c r="A313" s="15" t="s">
        <v>1366</v>
      </c>
      <c r="B313" s="15" t="s">
        <v>1367</v>
      </c>
      <c r="C313" s="676">
        <v>0</v>
      </c>
    </row>
    <row r="314" spans="1:3" ht="15.75" thickBot="1" x14ac:dyDescent="0.3">
      <c r="A314" s="15" t="s">
        <v>1368</v>
      </c>
      <c r="B314" s="15" t="s">
        <v>1369</v>
      </c>
      <c r="C314" s="676">
        <v>0</v>
      </c>
    </row>
    <row r="315" spans="1:3" ht="15.75" thickBot="1" x14ac:dyDescent="0.3">
      <c r="A315" s="15" t="s">
        <v>1370</v>
      </c>
      <c r="B315" s="15" t="s">
        <v>1371</v>
      </c>
      <c r="C315" s="676">
        <v>0</v>
      </c>
    </row>
    <row r="316" spans="1:3" ht="15.75" thickBot="1" x14ac:dyDescent="0.3">
      <c r="A316" s="409">
        <v>5900</v>
      </c>
      <c r="B316" s="410" t="s">
        <v>1170</v>
      </c>
      <c r="C316" s="675">
        <f>SUM(C317:C323)</f>
        <v>2221000</v>
      </c>
    </row>
    <row r="317" spans="1:3" ht="15.75" thickBot="1" x14ac:dyDescent="0.3">
      <c r="A317" s="83" t="s">
        <v>239</v>
      </c>
      <c r="B317" s="78" t="s">
        <v>240</v>
      </c>
      <c r="C317" s="676">
        <f>'Calend_ egresoInd 12,25 y 68'!C144</f>
        <v>1503000</v>
      </c>
    </row>
    <row r="318" spans="1:3" ht="15.75" thickBot="1" x14ac:dyDescent="0.3">
      <c r="A318" s="15" t="s">
        <v>1372</v>
      </c>
      <c r="B318" s="15" t="s">
        <v>1373</v>
      </c>
      <c r="C318" s="676">
        <v>0</v>
      </c>
    </row>
    <row r="319" spans="1:3" ht="15.75" thickBot="1" x14ac:dyDescent="0.3">
      <c r="A319" s="15" t="s">
        <v>1374</v>
      </c>
      <c r="B319" s="15" t="s">
        <v>1375</v>
      </c>
      <c r="C319" s="676">
        <v>0</v>
      </c>
    </row>
    <row r="320" spans="1:3" ht="15.75" thickBot="1" x14ac:dyDescent="0.3">
      <c r="A320" s="15" t="s">
        <v>1376</v>
      </c>
      <c r="B320" s="15" t="s">
        <v>1377</v>
      </c>
      <c r="C320" s="676">
        <v>0</v>
      </c>
    </row>
    <row r="321" spans="1:3" ht="15.75" thickBot="1" x14ac:dyDescent="0.3">
      <c r="A321" s="15" t="s">
        <v>1378</v>
      </c>
      <c r="B321" s="15" t="s">
        <v>1379</v>
      </c>
      <c r="C321" s="676">
        <v>0</v>
      </c>
    </row>
    <row r="322" spans="1:3" ht="15.75" thickBot="1" x14ac:dyDescent="0.3">
      <c r="A322" s="15" t="s">
        <v>1380</v>
      </c>
      <c r="B322" s="15" t="s">
        <v>1381</v>
      </c>
      <c r="C322" s="676">
        <v>0</v>
      </c>
    </row>
    <row r="323" spans="1:3" ht="15.75" thickBot="1" x14ac:dyDescent="0.3">
      <c r="A323" s="83" t="s">
        <v>241</v>
      </c>
      <c r="B323" s="78" t="s">
        <v>242</v>
      </c>
      <c r="C323" s="676">
        <f>'Calend_ egresoInd 12,25 y 68'!C145</f>
        <v>718000</v>
      </c>
    </row>
    <row r="324" spans="1:3" ht="15.75" thickBot="1" x14ac:dyDescent="0.3">
      <c r="A324" s="15" t="s">
        <v>1382</v>
      </c>
      <c r="B324" s="15" t="s">
        <v>1383</v>
      </c>
      <c r="C324" s="676">
        <v>0</v>
      </c>
    </row>
    <row r="325" spans="1:3" ht="15.75" thickBot="1" x14ac:dyDescent="0.3">
      <c r="A325" s="15" t="s">
        <v>1384</v>
      </c>
      <c r="B325" s="15" t="s">
        <v>1385</v>
      </c>
      <c r="C325" s="676">
        <v>0</v>
      </c>
    </row>
    <row r="326" spans="1:3" ht="15.75" thickBot="1" x14ac:dyDescent="0.3">
      <c r="A326" s="77">
        <v>6000</v>
      </c>
      <c r="B326" s="77" t="s">
        <v>557</v>
      </c>
      <c r="C326" s="674">
        <f>'Calend_ egresoInd 12,25 y 68'!C146</f>
        <v>78673614.879999995</v>
      </c>
    </row>
    <row r="327" spans="1:3" ht="15.75" thickBot="1" x14ac:dyDescent="0.3">
      <c r="A327" s="409">
        <v>6100</v>
      </c>
      <c r="B327" s="410" t="s">
        <v>1386</v>
      </c>
      <c r="C327" s="675">
        <v>0</v>
      </c>
    </row>
    <row r="328" spans="1:3" ht="15.75" thickBot="1" x14ac:dyDescent="0.3">
      <c r="A328" s="15" t="s">
        <v>1387</v>
      </c>
      <c r="B328" s="15" t="s">
        <v>559</v>
      </c>
      <c r="C328" s="676">
        <v>0</v>
      </c>
    </row>
    <row r="329" spans="1:3" ht="15.75" thickBot="1" x14ac:dyDescent="0.3">
      <c r="A329" s="15" t="s">
        <v>1388</v>
      </c>
      <c r="B329" s="15" t="s">
        <v>561</v>
      </c>
      <c r="C329" s="676">
        <v>0</v>
      </c>
    </row>
    <row r="330" spans="1:3" ht="15.75" thickBot="1" x14ac:dyDescent="0.3">
      <c r="A330" s="15" t="s">
        <v>1389</v>
      </c>
      <c r="B330" s="15" t="s">
        <v>563</v>
      </c>
      <c r="C330" s="676">
        <v>0</v>
      </c>
    </row>
    <row r="331" spans="1:3" ht="15.75" thickBot="1" x14ac:dyDescent="0.3">
      <c r="A331" s="15" t="s">
        <v>1390</v>
      </c>
      <c r="B331" s="15" t="s">
        <v>565</v>
      </c>
      <c r="C331" s="676">
        <v>0</v>
      </c>
    </row>
    <row r="332" spans="1:3" ht="15.75" thickBot="1" x14ac:dyDescent="0.3">
      <c r="A332" s="15" t="s">
        <v>1391</v>
      </c>
      <c r="B332" s="15" t="s">
        <v>1392</v>
      </c>
      <c r="C332" s="676">
        <v>0</v>
      </c>
    </row>
    <row r="333" spans="1:3" ht="15.75" thickBot="1" x14ac:dyDescent="0.3">
      <c r="A333" s="15" t="s">
        <v>1393</v>
      </c>
      <c r="B333" s="15" t="s">
        <v>1394</v>
      </c>
      <c r="C333" s="676">
        <v>0</v>
      </c>
    </row>
    <row r="334" spans="1:3" ht="15.75" thickBot="1" x14ac:dyDescent="0.3">
      <c r="A334" s="15" t="s">
        <v>1395</v>
      </c>
      <c r="B334" s="15" t="s">
        <v>1396</v>
      </c>
      <c r="C334" s="676">
        <v>0</v>
      </c>
    </row>
    <row r="335" spans="1:3" ht="15.75" thickBot="1" x14ac:dyDescent="0.3">
      <c r="A335" s="15" t="s">
        <v>1397</v>
      </c>
      <c r="B335" s="15" t="s">
        <v>1398</v>
      </c>
      <c r="C335" s="676">
        <v>0</v>
      </c>
    </row>
    <row r="336" spans="1:3" ht="15.75" thickBot="1" x14ac:dyDescent="0.3">
      <c r="A336" s="409">
        <v>6200</v>
      </c>
      <c r="B336" s="410" t="s">
        <v>1171</v>
      </c>
      <c r="C336" s="675">
        <f>SUM(C337:C340)</f>
        <v>78673614.879999995</v>
      </c>
    </row>
    <row r="337" spans="1:3" ht="15.75" thickBot="1" x14ac:dyDescent="0.3">
      <c r="A337" s="93" t="s">
        <v>558</v>
      </c>
      <c r="B337" s="93" t="s">
        <v>559</v>
      </c>
      <c r="C337" s="676">
        <f>'Calend_ egresoInd 12,25 y 68'!C147</f>
        <v>21183084.800000001</v>
      </c>
    </row>
    <row r="338" spans="1:3" ht="15.75" thickBot="1" x14ac:dyDescent="0.3">
      <c r="A338" s="93" t="s">
        <v>560</v>
      </c>
      <c r="B338" s="93" t="s">
        <v>561</v>
      </c>
      <c r="C338" s="676">
        <f>'Calend_ egresoInd 12,25 y 68'!C148</f>
        <v>40690530.079999998</v>
      </c>
    </row>
    <row r="339" spans="1:3" ht="15.75" thickBot="1" x14ac:dyDescent="0.3">
      <c r="A339" s="93" t="s">
        <v>562</v>
      </c>
      <c r="B339" s="93" t="s">
        <v>563</v>
      </c>
      <c r="C339" s="676">
        <f>'Calend_ egresoInd 12,25 y 68'!C149</f>
        <v>3600000</v>
      </c>
    </row>
    <row r="340" spans="1:3" ht="15.75" thickBot="1" x14ac:dyDescent="0.3">
      <c r="A340" s="93" t="s">
        <v>564</v>
      </c>
      <c r="B340" s="93" t="s">
        <v>565</v>
      </c>
      <c r="C340" s="676">
        <f>'Calend_ egresoInd 12,25 y 68'!C150</f>
        <v>13200000</v>
      </c>
    </row>
    <row r="341" spans="1:3" ht="15.75" thickBot="1" x14ac:dyDescent="0.3">
      <c r="A341" s="93" t="s">
        <v>1399</v>
      </c>
      <c r="B341" s="93" t="s">
        <v>1392</v>
      </c>
      <c r="C341" s="676">
        <v>0</v>
      </c>
    </row>
    <row r="342" spans="1:3" ht="15.75" thickBot="1" x14ac:dyDescent="0.3">
      <c r="A342" s="93" t="s">
        <v>1400</v>
      </c>
      <c r="B342" s="93" t="s">
        <v>1394</v>
      </c>
      <c r="C342" s="676">
        <v>0</v>
      </c>
    </row>
    <row r="343" spans="1:3" ht="15.75" thickBot="1" x14ac:dyDescent="0.3">
      <c r="A343" s="93" t="s">
        <v>1401</v>
      </c>
      <c r="B343" s="93" t="s">
        <v>1396</v>
      </c>
      <c r="C343" s="676">
        <v>0</v>
      </c>
    </row>
    <row r="344" spans="1:3" ht="15.75" thickBot="1" x14ac:dyDescent="0.3">
      <c r="A344" s="93" t="s">
        <v>1402</v>
      </c>
      <c r="B344" s="93" t="s">
        <v>1398</v>
      </c>
      <c r="C344" s="676">
        <v>0</v>
      </c>
    </row>
    <row r="345" spans="1:3" ht="15.75" thickBot="1" x14ac:dyDescent="0.3">
      <c r="A345" s="409">
        <v>6300</v>
      </c>
      <c r="B345" s="410" t="s">
        <v>1403</v>
      </c>
      <c r="C345" s="675">
        <v>0</v>
      </c>
    </row>
    <row r="346" spans="1:3" ht="15.75" thickBot="1" x14ac:dyDescent="0.3">
      <c r="A346" s="93" t="s">
        <v>1404</v>
      </c>
      <c r="B346" s="93" t="s">
        <v>1405</v>
      </c>
      <c r="C346" s="676">
        <v>0</v>
      </c>
    </row>
    <row r="347" spans="1:3" ht="15.75" thickBot="1" x14ac:dyDescent="0.3">
      <c r="A347" s="93" t="s">
        <v>1406</v>
      </c>
      <c r="B347" s="93" t="s">
        <v>1407</v>
      </c>
      <c r="C347" s="676">
        <v>0</v>
      </c>
    </row>
    <row r="348" spans="1:3" ht="15.75" thickBot="1" x14ac:dyDescent="0.3">
      <c r="A348" s="77">
        <v>7000</v>
      </c>
      <c r="B348" s="77" t="s">
        <v>566</v>
      </c>
      <c r="C348" s="674">
        <f>'Calend_ egresoInd 12,25 y 68'!C151</f>
        <v>23699970</v>
      </c>
    </row>
    <row r="349" spans="1:3" ht="15.75" thickBot="1" x14ac:dyDescent="0.3">
      <c r="A349" s="409">
        <v>7100</v>
      </c>
      <c r="B349" s="410" t="s">
        <v>1408</v>
      </c>
      <c r="C349" s="675">
        <v>0</v>
      </c>
    </row>
    <row r="350" spans="1:3" ht="15.75" thickBot="1" x14ac:dyDescent="0.3">
      <c r="A350" s="93" t="s">
        <v>1409</v>
      </c>
      <c r="B350" s="93" t="s">
        <v>1410</v>
      </c>
      <c r="C350" s="676">
        <v>0</v>
      </c>
    </row>
    <row r="351" spans="1:3" ht="15.75" thickBot="1" x14ac:dyDescent="0.3">
      <c r="A351" s="93" t="s">
        <v>1411</v>
      </c>
      <c r="B351" s="93" t="s">
        <v>1412</v>
      </c>
      <c r="C351" s="676">
        <v>0</v>
      </c>
    </row>
    <row r="352" spans="1:3" ht="15.75" thickBot="1" x14ac:dyDescent="0.3">
      <c r="A352" s="409">
        <v>7200</v>
      </c>
      <c r="B352" s="410" t="s">
        <v>1413</v>
      </c>
      <c r="C352" s="675">
        <v>0</v>
      </c>
    </row>
    <row r="353" spans="1:3" ht="15.75" thickBot="1" x14ac:dyDescent="0.3">
      <c r="A353" s="93" t="s">
        <v>1414</v>
      </c>
      <c r="B353" s="93" t="s">
        <v>1415</v>
      </c>
      <c r="C353" s="676">
        <v>0</v>
      </c>
    </row>
    <row r="354" spans="1:3" ht="15.75" thickBot="1" x14ac:dyDescent="0.3">
      <c r="A354" s="93" t="s">
        <v>1416</v>
      </c>
      <c r="B354" s="93" t="s">
        <v>1417</v>
      </c>
      <c r="C354" s="676">
        <v>0</v>
      </c>
    </row>
    <row r="355" spans="1:3" ht="15.75" thickBot="1" x14ac:dyDescent="0.3">
      <c r="A355" s="93" t="s">
        <v>1418</v>
      </c>
      <c r="B355" s="93" t="s">
        <v>1419</v>
      </c>
      <c r="C355" s="676">
        <v>0</v>
      </c>
    </row>
    <row r="356" spans="1:3" ht="15.75" thickBot="1" x14ac:dyDescent="0.3">
      <c r="A356" s="93" t="s">
        <v>1420</v>
      </c>
      <c r="B356" s="93" t="s">
        <v>1421</v>
      </c>
      <c r="C356" s="676">
        <v>0</v>
      </c>
    </row>
    <row r="357" spans="1:3" ht="15.75" thickBot="1" x14ac:dyDescent="0.3">
      <c r="A357" s="93" t="s">
        <v>1422</v>
      </c>
      <c r="B357" s="93" t="s">
        <v>1423</v>
      </c>
      <c r="C357" s="676">
        <v>0</v>
      </c>
    </row>
    <row r="358" spans="1:3" ht="15.75" thickBot="1" x14ac:dyDescent="0.3">
      <c r="A358" s="93" t="s">
        <v>1424</v>
      </c>
      <c r="B358" s="93" t="s">
        <v>1425</v>
      </c>
      <c r="C358" s="676">
        <v>0</v>
      </c>
    </row>
    <row r="359" spans="1:3" ht="15.75" thickBot="1" x14ac:dyDescent="0.3">
      <c r="A359" s="93" t="s">
        <v>1426</v>
      </c>
      <c r="B359" s="93" t="s">
        <v>1427</v>
      </c>
      <c r="C359" s="676">
        <v>0</v>
      </c>
    </row>
    <row r="360" spans="1:3" ht="15.75" thickBot="1" x14ac:dyDescent="0.3">
      <c r="A360" s="93" t="s">
        <v>1428</v>
      </c>
      <c r="B360" s="93" t="s">
        <v>1429</v>
      </c>
      <c r="C360" s="676">
        <v>0</v>
      </c>
    </row>
    <row r="361" spans="1:3" ht="15.75" thickBot="1" x14ac:dyDescent="0.3">
      <c r="A361" s="93" t="s">
        <v>1430</v>
      </c>
      <c r="B361" s="93" t="s">
        <v>1431</v>
      </c>
      <c r="C361" s="676">
        <v>0</v>
      </c>
    </row>
    <row r="362" spans="1:3" ht="15.75" thickBot="1" x14ac:dyDescent="0.3">
      <c r="A362" s="409">
        <v>7300</v>
      </c>
      <c r="B362" s="410" t="s">
        <v>1432</v>
      </c>
      <c r="C362" s="675">
        <v>0</v>
      </c>
    </row>
    <row r="363" spans="1:3" ht="15.75" thickBot="1" x14ac:dyDescent="0.3">
      <c r="A363" s="93" t="s">
        <v>1433</v>
      </c>
      <c r="B363" s="93" t="s">
        <v>1434</v>
      </c>
      <c r="C363" s="676">
        <v>0</v>
      </c>
    </row>
    <row r="364" spans="1:3" ht="15.75" thickBot="1" x14ac:dyDescent="0.3">
      <c r="A364" s="93" t="s">
        <v>1435</v>
      </c>
      <c r="B364" s="93" t="s">
        <v>1436</v>
      </c>
      <c r="C364" s="676">
        <v>0</v>
      </c>
    </row>
    <row r="365" spans="1:3" ht="15.75" thickBot="1" x14ac:dyDescent="0.3">
      <c r="A365" s="93" t="s">
        <v>1437</v>
      </c>
      <c r="B365" s="93" t="s">
        <v>1438</v>
      </c>
      <c r="C365" s="676">
        <v>0</v>
      </c>
    </row>
    <row r="366" spans="1:3" ht="15.75" thickBot="1" x14ac:dyDescent="0.3">
      <c r="A366" s="93" t="s">
        <v>1439</v>
      </c>
      <c r="B366" s="93" t="s">
        <v>1440</v>
      </c>
      <c r="C366" s="676">
        <v>0</v>
      </c>
    </row>
    <row r="367" spans="1:3" ht="15.75" thickBot="1" x14ac:dyDescent="0.3">
      <c r="A367" s="93" t="s">
        <v>1441</v>
      </c>
      <c r="B367" s="93" t="s">
        <v>1442</v>
      </c>
      <c r="C367" s="676">
        <v>0</v>
      </c>
    </row>
    <row r="368" spans="1:3" ht="15.75" thickBot="1" x14ac:dyDescent="0.3">
      <c r="A368" s="93" t="s">
        <v>1443</v>
      </c>
      <c r="B368" s="93" t="s">
        <v>1444</v>
      </c>
      <c r="C368" s="676">
        <v>0</v>
      </c>
    </row>
    <row r="369" spans="1:3" ht="15.75" thickBot="1" x14ac:dyDescent="0.3">
      <c r="A369" s="409">
        <v>7400</v>
      </c>
      <c r="B369" s="410" t="s">
        <v>1445</v>
      </c>
      <c r="C369" s="675">
        <v>0</v>
      </c>
    </row>
    <row r="370" spans="1:3" ht="15.75" thickBot="1" x14ac:dyDescent="0.3">
      <c r="A370" s="93" t="s">
        <v>1446</v>
      </c>
      <c r="B370" s="93" t="s">
        <v>1447</v>
      </c>
      <c r="C370" s="676">
        <v>0</v>
      </c>
    </row>
    <row r="371" spans="1:3" ht="15.75" thickBot="1" x14ac:dyDescent="0.3">
      <c r="A371" s="93" t="s">
        <v>1448</v>
      </c>
      <c r="B371" s="93" t="s">
        <v>1449</v>
      </c>
      <c r="C371" s="676">
        <v>0</v>
      </c>
    </row>
    <row r="372" spans="1:3" ht="15.75" thickBot="1" x14ac:dyDescent="0.3">
      <c r="A372" s="93" t="s">
        <v>1450</v>
      </c>
      <c r="B372" s="93" t="s">
        <v>1451</v>
      </c>
      <c r="C372" s="676">
        <v>0</v>
      </c>
    </row>
    <row r="373" spans="1:3" ht="15.75" thickBot="1" x14ac:dyDescent="0.3">
      <c r="A373" s="93" t="s">
        <v>1452</v>
      </c>
      <c r="B373" s="93" t="s">
        <v>1453</v>
      </c>
      <c r="C373" s="676">
        <v>0</v>
      </c>
    </row>
    <row r="374" spans="1:3" ht="15.75" thickBot="1" x14ac:dyDescent="0.3">
      <c r="A374" s="93" t="s">
        <v>1454</v>
      </c>
      <c r="B374" s="93" t="s">
        <v>1455</v>
      </c>
      <c r="C374" s="676">
        <v>0</v>
      </c>
    </row>
    <row r="375" spans="1:3" ht="15.75" thickBot="1" x14ac:dyDescent="0.3">
      <c r="A375" s="93" t="s">
        <v>1456</v>
      </c>
      <c r="B375" s="93" t="s">
        <v>1457</v>
      </c>
      <c r="C375" s="676">
        <v>0</v>
      </c>
    </row>
    <row r="376" spans="1:3" ht="15.75" thickBot="1" x14ac:dyDescent="0.3">
      <c r="A376" s="93" t="s">
        <v>1458</v>
      </c>
      <c r="B376" s="93" t="s">
        <v>1459</v>
      </c>
      <c r="C376" s="676">
        <v>0</v>
      </c>
    </row>
    <row r="377" spans="1:3" ht="15.75" thickBot="1" x14ac:dyDescent="0.3">
      <c r="A377" s="93" t="s">
        <v>1460</v>
      </c>
      <c r="B377" s="93" t="s">
        <v>1461</v>
      </c>
      <c r="C377" s="676">
        <v>0</v>
      </c>
    </row>
    <row r="378" spans="1:3" ht="15.75" thickBot="1" x14ac:dyDescent="0.3">
      <c r="A378" s="93" t="s">
        <v>1462</v>
      </c>
      <c r="B378" s="93" t="s">
        <v>1463</v>
      </c>
      <c r="C378" s="676">
        <v>0</v>
      </c>
    </row>
    <row r="379" spans="1:3" ht="15.75" thickBot="1" x14ac:dyDescent="0.3">
      <c r="A379" s="409">
        <v>7500</v>
      </c>
      <c r="B379" s="410" t="s">
        <v>1464</v>
      </c>
      <c r="C379" s="675">
        <v>0</v>
      </c>
    </row>
    <row r="380" spans="1:3" ht="15.75" thickBot="1" x14ac:dyDescent="0.3">
      <c r="A380" s="15" t="s">
        <v>1465</v>
      </c>
      <c r="B380" s="15" t="s">
        <v>1466</v>
      </c>
      <c r="C380" s="676">
        <v>0</v>
      </c>
    </row>
    <row r="381" spans="1:3" ht="15.75" thickBot="1" x14ac:dyDescent="0.3">
      <c r="A381" s="15" t="s">
        <v>1467</v>
      </c>
      <c r="B381" s="15" t="s">
        <v>1468</v>
      </c>
      <c r="C381" s="676">
        <v>0</v>
      </c>
    </row>
    <row r="382" spans="1:3" ht="15.75" thickBot="1" x14ac:dyDescent="0.3">
      <c r="A382" s="15" t="s">
        <v>1469</v>
      </c>
      <c r="B382" s="15" t="s">
        <v>1470</v>
      </c>
      <c r="C382" s="676">
        <v>0</v>
      </c>
    </row>
    <row r="383" spans="1:3" ht="15.75" thickBot="1" x14ac:dyDescent="0.3">
      <c r="A383" s="15" t="s">
        <v>1471</v>
      </c>
      <c r="B383" s="15" t="s">
        <v>1472</v>
      </c>
      <c r="C383" s="676">
        <v>0</v>
      </c>
    </row>
    <row r="384" spans="1:3" ht="15.75" thickBot="1" x14ac:dyDescent="0.3">
      <c r="A384" s="15" t="s">
        <v>1473</v>
      </c>
      <c r="B384" s="15" t="s">
        <v>1474</v>
      </c>
      <c r="C384" s="676">
        <v>0</v>
      </c>
    </row>
    <row r="385" spans="1:3" ht="15.75" thickBot="1" x14ac:dyDescent="0.3">
      <c r="A385" s="15" t="s">
        <v>1475</v>
      </c>
      <c r="B385" s="15" t="s">
        <v>1476</v>
      </c>
      <c r="C385" s="676">
        <v>0</v>
      </c>
    </row>
    <row r="386" spans="1:3" ht="15.75" thickBot="1" x14ac:dyDescent="0.3">
      <c r="A386" s="15" t="s">
        <v>1477</v>
      </c>
      <c r="B386" s="15" t="s">
        <v>1478</v>
      </c>
      <c r="C386" s="676">
        <v>0</v>
      </c>
    </row>
    <row r="387" spans="1:3" ht="15.75" thickBot="1" x14ac:dyDescent="0.3">
      <c r="A387" s="15" t="s">
        <v>1479</v>
      </c>
      <c r="B387" s="15" t="s">
        <v>1480</v>
      </c>
      <c r="C387" s="676">
        <v>0</v>
      </c>
    </row>
    <row r="388" spans="1:3" ht="15.75" thickBot="1" x14ac:dyDescent="0.3">
      <c r="A388" s="15" t="s">
        <v>1481</v>
      </c>
      <c r="B388" s="15" t="s">
        <v>1482</v>
      </c>
      <c r="C388" s="676">
        <v>0</v>
      </c>
    </row>
    <row r="389" spans="1:3" ht="15.75" thickBot="1" x14ac:dyDescent="0.3">
      <c r="A389" s="409">
        <v>7600</v>
      </c>
      <c r="B389" s="410" t="s">
        <v>1483</v>
      </c>
      <c r="C389" s="675">
        <v>0</v>
      </c>
    </row>
    <row r="390" spans="1:3" ht="15.75" thickBot="1" x14ac:dyDescent="0.3">
      <c r="A390" s="15" t="s">
        <v>1484</v>
      </c>
      <c r="B390" s="15" t="s">
        <v>1485</v>
      </c>
      <c r="C390" s="676">
        <v>0</v>
      </c>
    </row>
    <row r="391" spans="1:3" ht="15.75" thickBot="1" x14ac:dyDescent="0.3">
      <c r="A391" s="15" t="s">
        <v>1486</v>
      </c>
      <c r="B391" s="15" t="s">
        <v>1487</v>
      </c>
      <c r="C391" s="676">
        <v>0</v>
      </c>
    </row>
    <row r="392" spans="1:3" ht="15.75" thickBot="1" x14ac:dyDescent="0.3">
      <c r="A392" s="409">
        <v>7900</v>
      </c>
      <c r="B392" s="410" t="s">
        <v>1172</v>
      </c>
      <c r="C392" s="675">
        <f>C395</f>
        <v>23699970</v>
      </c>
    </row>
    <row r="393" spans="1:3" ht="15.75" thickBot="1" x14ac:dyDescent="0.3">
      <c r="A393" s="15" t="s">
        <v>1488</v>
      </c>
      <c r="B393" s="15" t="s">
        <v>1489</v>
      </c>
      <c r="C393" s="676">
        <v>0</v>
      </c>
    </row>
    <row r="394" spans="1:3" ht="15.75" thickBot="1" x14ac:dyDescent="0.3">
      <c r="A394" s="15" t="s">
        <v>1490</v>
      </c>
      <c r="B394" s="15" t="s">
        <v>1491</v>
      </c>
      <c r="C394" s="676">
        <v>0</v>
      </c>
    </row>
    <row r="395" spans="1:3" ht="15.75" thickBot="1" x14ac:dyDescent="0.3">
      <c r="A395" s="15" t="s">
        <v>567</v>
      </c>
      <c r="B395" s="15" t="s">
        <v>568</v>
      </c>
      <c r="C395" s="676">
        <f>'Calend_ egresoInd 12,25 y 68'!C152</f>
        <v>23699970</v>
      </c>
    </row>
    <row r="396" spans="1:3" ht="15.75" thickBot="1" x14ac:dyDescent="0.3">
      <c r="A396" s="77">
        <v>8000</v>
      </c>
      <c r="B396" s="77" t="s">
        <v>487</v>
      </c>
      <c r="C396" s="674">
        <f>'Calend_ egresoInd 12,25 y 68'!C153</f>
        <v>1423036.96</v>
      </c>
    </row>
    <row r="397" spans="1:3" ht="15.75" thickBot="1" x14ac:dyDescent="0.3">
      <c r="A397" s="409">
        <v>8100</v>
      </c>
      <c r="B397" s="410" t="s">
        <v>487</v>
      </c>
      <c r="C397" s="675">
        <v>0</v>
      </c>
    </row>
    <row r="398" spans="1:3" ht="15.75" thickBot="1" x14ac:dyDescent="0.3">
      <c r="A398" s="15" t="s">
        <v>633</v>
      </c>
      <c r="B398" s="15" t="s">
        <v>1492</v>
      </c>
      <c r="C398" s="676">
        <v>0</v>
      </c>
    </row>
    <row r="399" spans="1:3" ht="15.75" thickBot="1" x14ac:dyDescent="0.3">
      <c r="A399" s="15" t="s">
        <v>635</v>
      </c>
      <c r="B399" s="15" t="s">
        <v>1493</v>
      </c>
      <c r="C399" s="676">
        <v>0</v>
      </c>
    </row>
    <row r="400" spans="1:3" ht="15.75" thickBot="1" x14ac:dyDescent="0.3">
      <c r="A400" s="15" t="s">
        <v>637</v>
      </c>
      <c r="B400" s="15" t="s">
        <v>1494</v>
      </c>
      <c r="C400" s="676">
        <v>0</v>
      </c>
    </row>
    <row r="401" spans="1:3" ht="15.75" thickBot="1" x14ac:dyDescent="0.3">
      <c r="A401" s="15" t="s">
        <v>639</v>
      </c>
      <c r="B401" s="15" t="s">
        <v>1495</v>
      </c>
      <c r="C401" s="676">
        <v>0</v>
      </c>
    </row>
    <row r="402" spans="1:3" ht="15.75" thickBot="1" x14ac:dyDescent="0.3">
      <c r="A402" s="15" t="s">
        <v>641</v>
      </c>
      <c r="B402" s="15" t="s">
        <v>1496</v>
      </c>
      <c r="C402" s="676">
        <v>0</v>
      </c>
    </row>
    <row r="403" spans="1:3" ht="15.75" thickBot="1" x14ac:dyDescent="0.3">
      <c r="A403" s="15" t="s">
        <v>643</v>
      </c>
      <c r="B403" s="15" t="s">
        <v>1497</v>
      </c>
      <c r="C403" s="676">
        <v>0</v>
      </c>
    </row>
    <row r="404" spans="1:3" ht="15.75" thickBot="1" x14ac:dyDescent="0.3">
      <c r="A404" s="409">
        <v>8300</v>
      </c>
      <c r="B404" s="410" t="s">
        <v>1498</v>
      </c>
      <c r="C404" s="675">
        <v>0</v>
      </c>
    </row>
    <row r="405" spans="1:3" ht="15.75" thickBot="1" x14ac:dyDescent="0.3">
      <c r="A405" s="15" t="s">
        <v>661</v>
      </c>
      <c r="B405" s="15" t="s">
        <v>1499</v>
      </c>
      <c r="C405" s="676">
        <v>0</v>
      </c>
    </row>
    <row r="406" spans="1:3" ht="15.75" thickBot="1" x14ac:dyDescent="0.3">
      <c r="A406" s="15" t="s">
        <v>663</v>
      </c>
      <c r="B406" s="15" t="s">
        <v>1500</v>
      </c>
      <c r="C406" s="676">
        <v>0</v>
      </c>
    </row>
    <row r="407" spans="1:3" ht="15.75" thickBot="1" x14ac:dyDescent="0.3">
      <c r="A407" s="15" t="s">
        <v>1501</v>
      </c>
      <c r="B407" s="15" t="s">
        <v>1502</v>
      </c>
      <c r="C407" s="676">
        <v>0</v>
      </c>
    </row>
    <row r="408" spans="1:3" ht="15.75" thickBot="1" x14ac:dyDescent="0.3">
      <c r="A408" s="15" t="s">
        <v>1503</v>
      </c>
      <c r="B408" s="15" t="s">
        <v>1504</v>
      </c>
      <c r="C408" s="676">
        <v>0</v>
      </c>
    </row>
    <row r="409" spans="1:3" ht="15.75" thickBot="1" x14ac:dyDescent="0.3">
      <c r="A409" s="15" t="s">
        <v>1505</v>
      </c>
      <c r="B409" s="15" t="s">
        <v>1506</v>
      </c>
      <c r="C409" s="676">
        <v>0</v>
      </c>
    </row>
    <row r="410" spans="1:3" ht="15.75" thickBot="1" x14ac:dyDescent="0.3">
      <c r="A410" s="409">
        <v>8500</v>
      </c>
      <c r="B410" s="410" t="s">
        <v>1173</v>
      </c>
      <c r="C410" s="675">
        <f>C413</f>
        <v>1423036.96</v>
      </c>
    </row>
    <row r="411" spans="1:3" ht="15.75" thickBot="1" x14ac:dyDescent="0.3">
      <c r="A411" s="15" t="s">
        <v>1507</v>
      </c>
      <c r="B411" s="15" t="s">
        <v>1508</v>
      </c>
      <c r="C411" s="676">
        <v>0</v>
      </c>
    </row>
    <row r="412" spans="1:3" ht="15.75" thickBot="1" x14ac:dyDescent="0.3">
      <c r="A412" s="15" t="s">
        <v>1509</v>
      </c>
      <c r="B412" s="15" t="s">
        <v>1510</v>
      </c>
      <c r="C412" s="676">
        <v>0</v>
      </c>
    </row>
    <row r="413" spans="1:3" ht="15.75" thickBot="1" x14ac:dyDescent="0.3">
      <c r="A413" s="15" t="s">
        <v>569</v>
      </c>
      <c r="B413" s="15" t="s">
        <v>570</v>
      </c>
      <c r="C413" s="676">
        <f>'Calend_ egresoInd 12,25 y 68'!C154</f>
        <v>1423036.96</v>
      </c>
    </row>
    <row r="414" spans="1:3" ht="15.75" thickBot="1" x14ac:dyDescent="0.3">
      <c r="A414" s="77">
        <v>9000</v>
      </c>
      <c r="B414" s="77" t="s">
        <v>678</v>
      </c>
      <c r="C414" s="674">
        <v>0</v>
      </c>
    </row>
    <row r="415" spans="1:3" ht="15.75" thickBot="1" x14ac:dyDescent="0.3">
      <c r="A415" s="409">
        <v>9100</v>
      </c>
      <c r="B415" s="410" t="s">
        <v>1174</v>
      </c>
      <c r="C415" s="675">
        <v>0</v>
      </c>
    </row>
    <row r="416" spans="1:3" ht="15.75" thickBot="1" x14ac:dyDescent="0.3">
      <c r="A416" s="15" t="s">
        <v>679</v>
      </c>
      <c r="B416" s="15" t="s">
        <v>680</v>
      </c>
      <c r="C416" s="676">
        <f>'Calend_ egresoInd 12,25 y 68'!C156</f>
        <v>0</v>
      </c>
    </row>
    <row r="417" spans="1:3" ht="15.75" thickBot="1" x14ac:dyDescent="0.3">
      <c r="A417" s="15" t="s">
        <v>681</v>
      </c>
      <c r="B417" s="15" t="s">
        <v>682</v>
      </c>
      <c r="C417" s="676">
        <f>'Calend_ egresoInd 12,25 y 68'!C157</f>
        <v>0</v>
      </c>
    </row>
    <row r="418" spans="1:3" ht="15.75" thickBot="1" x14ac:dyDescent="0.3">
      <c r="A418" s="15" t="s">
        <v>683</v>
      </c>
      <c r="B418" s="15" t="s">
        <v>684</v>
      </c>
      <c r="C418" s="676">
        <f>'Calend_ egresoInd 12,25 y 68'!C158</f>
        <v>0</v>
      </c>
    </row>
    <row r="419" spans="1:3" ht="15.75" thickBot="1" x14ac:dyDescent="0.3">
      <c r="A419" s="15" t="s">
        <v>685</v>
      </c>
      <c r="B419" s="15" t="s">
        <v>686</v>
      </c>
      <c r="C419" s="676">
        <f>'Calend_ egresoInd 12,25 y 68'!C159</f>
        <v>0</v>
      </c>
    </row>
    <row r="420" spans="1:3" ht="15.75" thickBot="1" x14ac:dyDescent="0.3">
      <c r="A420" s="15" t="s">
        <v>687</v>
      </c>
      <c r="B420" s="15" t="s">
        <v>688</v>
      </c>
      <c r="C420" s="676">
        <f>'Calend_ egresoInd 12,25 y 68'!C160</f>
        <v>0</v>
      </c>
    </row>
    <row r="421" spans="1:3" ht="15.75" thickBot="1" x14ac:dyDescent="0.3">
      <c r="A421" s="15" t="s">
        <v>689</v>
      </c>
      <c r="B421" s="15" t="s">
        <v>690</v>
      </c>
      <c r="C421" s="676">
        <f>'Calend_ egresoInd 12,25 y 68'!C161</f>
        <v>0</v>
      </c>
    </row>
    <row r="422" spans="1:3" ht="15.75" thickBot="1" x14ac:dyDescent="0.3">
      <c r="A422" s="15" t="s">
        <v>691</v>
      </c>
      <c r="B422" s="15" t="s">
        <v>692</v>
      </c>
      <c r="C422" s="676">
        <f>'Calend_ egresoInd 12,25 y 68'!C162</f>
        <v>0</v>
      </c>
    </row>
    <row r="423" spans="1:3" ht="15.75" thickBot="1" x14ac:dyDescent="0.3">
      <c r="A423" s="15" t="s">
        <v>693</v>
      </c>
      <c r="B423" s="15" t="s">
        <v>694</v>
      </c>
      <c r="C423" s="676">
        <f>'Calend_ egresoInd 12,25 y 68'!C163</f>
        <v>0</v>
      </c>
    </row>
    <row r="424" spans="1:3" ht="15.75" thickBot="1" x14ac:dyDescent="0.3">
      <c r="A424" s="409">
        <v>9200</v>
      </c>
      <c r="B424" s="410" t="s">
        <v>1175</v>
      </c>
      <c r="C424" s="675">
        <v>0</v>
      </c>
    </row>
    <row r="425" spans="1:3" ht="15.75" thickBot="1" x14ac:dyDescent="0.3">
      <c r="A425" s="15" t="s">
        <v>695</v>
      </c>
      <c r="B425" s="15" t="s">
        <v>696</v>
      </c>
      <c r="C425" s="676">
        <f>'Calend_ egresoInd 12,25 y 68'!C164</f>
        <v>0</v>
      </c>
    </row>
    <row r="426" spans="1:3" ht="15.75" thickBot="1" x14ac:dyDescent="0.3">
      <c r="A426" s="15" t="s">
        <v>697</v>
      </c>
      <c r="B426" s="15" t="s">
        <v>698</v>
      </c>
      <c r="C426" s="676">
        <f>'Calend_ egresoInd 12,25 y 68'!C165</f>
        <v>0</v>
      </c>
    </row>
    <row r="427" spans="1:3" ht="15.75" thickBot="1" x14ac:dyDescent="0.3">
      <c r="A427" s="15" t="s">
        <v>699</v>
      </c>
      <c r="B427" s="15" t="s">
        <v>700</v>
      </c>
      <c r="C427" s="676">
        <f>'Calend_ egresoInd 12,25 y 68'!C166</f>
        <v>0</v>
      </c>
    </row>
    <row r="428" spans="1:3" ht="15.75" thickBot="1" x14ac:dyDescent="0.3">
      <c r="A428" s="15" t="s">
        <v>701</v>
      </c>
      <c r="B428" s="15" t="s">
        <v>702</v>
      </c>
      <c r="C428" s="676">
        <f>'Calend_ egresoInd 12,25 y 68'!C167</f>
        <v>0</v>
      </c>
    </row>
    <row r="429" spans="1:3" ht="15.75" thickBot="1" x14ac:dyDescent="0.3">
      <c r="A429" s="15" t="s">
        <v>703</v>
      </c>
      <c r="B429" s="15" t="s">
        <v>704</v>
      </c>
      <c r="C429" s="676">
        <f>'Calend_ egresoInd 12,25 y 68'!C168</f>
        <v>0</v>
      </c>
    </row>
    <row r="430" spans="1:3" ht="15.75" thickBot="1" x14ac:dyDescent="0.3">
      <c r="A430" s="15" t="s">
        <v>705</v>
      </c>
      <c r="B430" s="15" t="s">
        <v>706</v>
      </c>
      <c r="C430" s="676">
        <f>'Calend_ egresoInd 12,25 y 68'!C169</f>
        <v>0</v>
      </c>
    </row>
    <row r="431" spans="1:3" ht="15.75" thickBot="1" x14ac:dyDescent="0.3">
      <c r="A431" s="15" t="s">
        <v>707</v>
      </c>
      <c r="B431" s="15" t="s">
        <v>708</v>
      </c>
      <c r="C431" s="676">
        <f>'Calend_ egresoInd 12,25 y 68'!C170</f>
        <v>0</v>
      </c>
    </row>
    <row r="432" spans="1:3" ht="15.75" thickBot="1" x14ac:dyDescent="0.3">
      <c r="A432" s="15" t="s">
        <v>709</v>
      </c>
      <c r="B432" s="15" t="s">
        <v>710</v>
      </c>
      <c r="C432" s="676">
        <f>'Calend_ egresoInd 12,25 y 68'!C171</f>
        <v>0</v>
      </c>
    </row>
    <row r="433" spans="1:3" ht="15.75" thickBot="1" x14ac:dyDescent="0.3">
      <c r="A433" s="409">
        <v>9300</v>
      </c>
      <c r="B433" s="410" t="s">
        <v>1176</v>
      </c>
      <c r="C433" s="675">
        <v>0</v>
      </c>
    </row>
    <row r="434" spans="1:3" ht="15.75" thickBot="1" x14ac:dyDescent="0.3">
      <c r="A434" s="15" t="s">
        <v>711</v>
      </c>
      <c r="B434" s="15" t="s">
        <v>712</v>
      </c>
      <c r="C434" s="676">
        <f>'Calend_ egresoInd 12,25 y 68'!C172</f>
        <v>0</v>
      </c>
    </row>
    <row r="435" spans="1:3" ht="15.75" thickBot="1" x14ac:dyDescent="0.3">
      <c r="A435" s="15" t="s">
        <v>713</v>
      </c>
      <c r="B435" s="15" t="s">
        <v>714</v>
      </c>
      <c r="C435" s="676">
        <f>'Calend_ egresoInd 12,25 y 68'!C173</f>
        <v>0</v>
      </c>
    </row>
    <row r="436" spans="1:3" ht="15.75" thickBot="1" x14ac:dyDescent="0.3">
      <c r="A436" s="409">
        <v>9400</v>
      </c>
      <c r="B436" s="410" t="s">
        <v>1177</v>
      </c>
      <c r="C436" s="675">
        <v>0</v>
      </c>
    </row>
    <row r="437" spans="1:3" ht="15.75" thickBot="1" x14ac:dyDescent="0.3">
      <c r="A437" s="15" t="s">
        <v>715</v>
      </c>
      <c r="B437" s="15" t="s">
        <v>716</v>
      </c>
      <c r="C437" s="676">
        <f>'Calend_ egresoInd 12,25 y 68'!C174</f>
        <v>0</v>
      </c>
    </row>
    <row r="438" spans="1:3" ht="15.75" thickBot="1" x14ac:dyDescent="0.3">
      <c r="A438" s="15" t="s">
        <v>717</v>
      </c>
      <c r="B438" s="15" t="s">
        <v>718</v>
      </c>
      <c r="C438" s="676">
        <f>'Calend_ egresoInd 12,25 y 68'!C175</f>
        <v>0</v>
      </c>
    </row>
    <row r="439" spans="1:3" ht="15.75" thickBot="1" x14ac:dyDescent="0.3">
      <c r="A439" s="409">
        <v>9500</v>
      </c>
      <c r="B439" s="410" t="s">
        <v>1178</v>
      </c>
      <c r="C439" s="675">
        <v>0</v>
      </c>
    </row>
    <row r="440" spans="1:3" ht="15.75" thickBot="1" x14ac:dyDescent="0.3">
      <c r="A440" s="15" t="s">
        <v>719</v>
      </c>
      <c r="B440" s="15" t="s">
        <v>720</v>
      </c>
      <c r="C440" s="676">
        <f>'Calend_ egresoInd 12,25 y 68'!C176</f>
        <v>0</v>
      </c>
    </row>
    <row r="441" spans="1:3" ht="15.75" thickBot="1" x14ac:dyDescent="0.3">
      <c r="A441" s="409">
        <v>9600</v>
      </c>
      <c r="B441" s="410" t="s">
        <v>1179</v>
      </c>
      <c r="C441" s="675">
        <v>0</v>
      </c>
    </row>
    <row r="442" spans="1:3" ht="15.75" thickBot="1" x14ac:dyDescent="0.3">
      <c r="A442" s="15" t="s">
        <v>721</v>
      </c>
      <c r="B442" s="15" t="s">
        <v>722</v>
      </c>
      <c r="C442" s="676">
        <f>'Calend_ egresoInd 12,25 y 68'!C177</f>
        <v>0</v>
      </c>
    </row>
    <row r="443" spans="1:3" ht="15.75" thickBot="1" x14ac:dyDescent="0.3">
      <c r="A443" s="15" t="s">
        <v>723</v>
      </c>
      <c r="B443" s="15" t="s">
        <v>724</v>
      </c>
      <c r="C443" s="676">
        <f>'Calend_ egresoInd 12,25 y 68'!C178</f>
        <v>0</v>
      </c>
    </row>
    <row r="444" spans="1:3" ht="15.75" thickBot="1" x14ac:dyDescent="0.3">
      <c r="A444" s="409">
        <v>9900</v>
      </c>
      <c r="B444" s="410" t="s">
        <v>1180</v>
      </c>
      <c r="C444" s="675">
        <v>0</v>
      </c>
    </row>
    <row r="445" spans="1:3" ht="15.75" thickBot="1" x14ac:dyDescent="0.3">
      <c r="A445" s="15" t="s">
        <v>725</v>
      </c>
      <c r="B445" s="15" t="s">
        <v>726</v>
      </c>
      <c r="C445" s="676">
        <f>'Calend_ egresoInd 12,25 y 68'!C179</f>
        <v>0</v>
      </c>
    </row>
    <row r="446" spans="1:3" ht="15.75" thickBot="1" x14ac:dyDescent="0.3">
      <c r="A446" s="119"/>
      <c r="B446" s="120" t="s">
        <v>727</v>
      </c>
      <c r="C446" s="681">
        <f>C12+C51+C118+C207+C267+C326+C348+C396+C414</f>
        <v>347786100.50199997</v>
      </c>
    </row>
    <row r="447" spans="1:3" x14ac:dyDescent="0.25">
      <c r="A447" s="84"/>
      <c r="B447" s="70"/>
      <c r="C447" s="682"/>
    </row>
    <row r="448" spans="1:3" x14ac:dyDescent="0.25">
      <c r="A448" s="84"/>
      <c r="B448" s="70"/>
      <c r="C448" s="682"/>
    </row>
  </sheetData>
  <mergeCells count="9">
    <mergeCell ref="A7:C7"/>
    <mergeCell ref="A8:C8"/>
    <mergeCell ref="A10:A11"/>
    <mergeCell ref="B10:B11"/>
    <mergeCell ref="A1:C1"/>
    <mergeCell ref="A2:C2"/>
    <mergeCell ref="A3:C3"/>
    <mergeCell ref="A4:C4"/>
    <mergeCell ref="A6:C6"/>
  </mergeCells>
  <pageMargins left="0.70866141732283472" right="0.70866141732283472" top="0.74803149606299213" bottom="0.74803149606299213" header="0.31496062992125984" footer="0.31496062992125984"/>
  <pageSetup scale="68" fitToHeight="0" orientation="portrait" r:id="rId1"/>
  <ignoredErrors>
    <ignoredError sqref="C217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R180"/>
  <sheetViews>
    <sheetView zoomScaleNormal="100" workbookViewId="0">
      <selection activeCell="B157" sqref="B157"/>
    </sheetView>
  </sheetViews>
  <sheetFormatPr baseColWidth="10" defaultRowHeight="15" x14ac:dyDescent="0.25"/>
  <cols>
    <col min="1" max="1" width="7.28515625" style="84" bestFit="1" customWidth="1"/>
    <col min="2" max="2" width="105" style="70" customWidth="1"/>
    <col min="3" max="3" width="17.85546875" style="72" customWidth="1"/>
    <col min="4" max="15" width="17.85546875" style="63" customWidth="1"/>
    <col min="16" max="16384" width="11.42578125" style="63"/>
  </cols>
  <sheetData>
    <row r="1" spans="1:18" s="281" customFormat="1" ht="15.75" x14ac:dyDescent="0.25">
      <c r="A1" s="490" t="s">
        <v>1193</v>
      </c>
      <c r="B1" s="490"/>
      <c r="C1" s="490"/>
      <c r="D1" s="490"/>
      <c r="E1" s="490"/>
      <c r="F1" s="490"/>
      <c r="G1" s="490"/>
      <c r="H1" s="490"/>
      <c r="I1" s="490"/>
      <c r="J1" s="490"/>
      <c r="K1" s="490"/>
      <c r="L1" s="490"/>
      <c r="M1" s="490"/>
      <c r="N1" s="490"/>
      <c r="O1" s="490"/>
      <c r="P1" s="429"/>
      <c r="Q1" s="429"/>
      <c r="R1" s="429"/>
    </row>
    <row r="2" spans="1:18" s="281" customFormat="1" ht="15.75" x14ac:dyDescent="0.25">
      <c r="A2" s="490" t="s">
        <v>1194</v>
      </c>
      <c r="B2" s="490"/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  <c r="N2" s="490"/>
      <c r="O2" s="490"/>
      <c r="P2" s="429"/>
      <c r="Q2" s="429"/>
      <c r="R2" s="429"/>
    </row>
    <row r="3" spans="1:18" s="281" customFormat="1" ht="15.75" x14ac:dyDescent="0.25">
      <c r="A3" s="490" t="s">
        <v>1195</v>
      </c>
      <c r="B3" s="490"/>
      <c r="C3" s="490"/>
      <c r="D3" s="490"/>
      <c r="E3" s="490"/>
      <c r="F3" s="490"/>
      <c r="G3" s="490"/>
      <c r="H3" s="490"/>
      <c r="I3" s="490"/>
      <c r="J3" s="490"/>
      <c r="K3" s="490"/>
      <c r="L3" s="490"/>
      <c r="M3" s="490"/>
      <c r="N3" s="490"/>
      <c r="O3" s="490"/>
      <c r="P3" s="429"/>
      <c r="Q3" s="429"/>
      <c r="R3" s="429"/>
    </row>
    <row r="4" spans="1:18" s="281" customFormat="1" ht="15.75" x14ac:dyDescent="0.25">
      <c r="A4" s="490" t="s">
        <v>1196</v>
      </c>
      <c r="B4" s="490"/>
      <c r="C4" s="490"/>
      <c r="D4" s="490"/>
      <c r="E4" s="490"/>
      <c r="F4" s="490"/>
      <c r="G4" s="490"/>
      <c r="H4" s="490"/>
      <c r="I4" s="490"/>
      <c r="J4" s="490"/>
      <c r="K4" s="490"/>
      <c r="L4" s="490"/>
      <c r="M4" s="490"/>
      <c r="N4" s="490"/>
      <c r="O4" s="490"/>
      <c r="P4" s="429"/>
      <c r="Q4" s="429"/>
      <c r="R4" s="429"/>
    </row>
    <row r="5" spans="1:18" s="281" customFormat="1" ht="15.75" x14ac:dyDescent="0.25">
      <c r="A5" s="490"/>
      <c r="B5" s="490"/>
      <c r="C5" s="490"/>
      <c r="D5" s="490"/>
      <c r="E5" s="490"/>
      <c r="F5" s="490"/>
      <c r="G5" s="490"/>
      <c r="H5" s="490"/>
      <c r="I5" s="490"/>
      <c r="J5" s="490"/>
      <c r="K5" s="490"/>
      <c r="L5" s="490"/>
      <c r="M5" s="490"/>
      <c r="N5" s="490"/>
      <c r="O5" s="490"/>
      <c r="P5" s="429"/>
      <c r="Q5" s="429"/>
      <c r="R5" s="429"/>
    </row>
    <row r="6" spans="1:18" s="281" customFormat="1" ht="15.75" x14ac:dyDescent="0.25">
      <c r="A6" s="429"/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  <c r="M6" s="429"/>
      <c r="N6" s="429"/>
      <c r="O6" s="429"/>
      <c r="P6" s="429"/>
      <c r="Q6" s="429"/>
      <c r="R6" s="429"/>
    </row>
    <row r="7" spans="1:18" s="281" customFormat="1" ht="16.5" thickBot="1" x14ac:dyDescent="0.3">
      <c r="A7" s="429"/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  <c r="M7" s="429"/>
      <c r="N7" s="429"/>
      <c r="O7" s="429"/>
      <c r="P7" s="429"/>
      <c r="Q7" s="429"/>
      <c r="R7" s="429"/>
    </row>
    <row r="8" spans="1:18" s="73" customFormat="1" ht="15.75" x14ac:dyDescent="0.25">
      <c r="A8" s="510" t="s">
        <v>280</v>
      </c>
      <c r="B8" s="511"/>
      <c r="C8" s="512"/>
      <c r="D8" s="75"/>
      <c r="E8" s="75"/>
      <c r="F8" s="75"/>
      <c r="G8" s="75"/>
      <c r="H8" s="75"/>
      <c r="I8" s="75"/>
      <c r="J8" s="75"/>
      <c r="K8" s="75"/>
      <c r="L8" s="75"/>
      <c r="M8" s="75"/>
      <c r="N8" s="75"/>
      <c r="O8" s="75"/>
    </row>
    <row r="9" spans="1:18" s="73" customFormat="1" ht="15.75" x14ac:dyDescent="0.25">
      <c r="A9" s="500" t="s">
        <v>284</v>
      </c>
      <c r="B9" s="501"/>
      <c r="C9" s="502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</row>
    <row r="10" spans="1:18" s="73" customFormat="1" ht="16.5" thickBot="1" x14ac:dyDescent="0.3">
      <c r="A10" s="503" t="s">
        <v>556</v>
      </c>
      <c r="B10" s="504"/>
      <c r="C10" s="505"/>
      <c r="D10" s="76"/>
      <c r="E10" s="76"/>
      <c r="F10" s="76"/>
      <c r="G10" s="76"/>
      <c r="H10" s="76"/>
      <c r="I10" s="76"/>
      <c r="J10" s="76"/>
      <c r="K10" s="76"/>
      <c r="L10" s="76"/>
      <c r="M10" s="76"/>
      <c r="N10" s="76"/>
      <c r="O10" s="76"/>
    </row>
    <row r="11" spans="1:18" s="74" customFormat="1" ht="16.5" thickBot="1" x14ac:dyDescent="0.3">
      <c r="A11" s="506" t="s">
        <v>0</v>
      </c>
      <c r="B11" s="508" t="s">
        <v>1</v>
      </c>
      <c r="C11" s="407" t="s">
        <v>277</v>
      </c>
      <c r="D11" s="508" t="s">
        <v>264</v>
      </c>
      <c r="E11" s="508" t="s">
        <v>265</v>
      </c>
      <c r="F11" s="508" t="s">
        <v>266</v>
      </c>
      <c r="G11" s="508" t="s">
        <v>267</v>
      </c>
      <c r="H11" s="508" t="s">
        <v>268</v>
      </c>
      <c r="I11" s="508" t="s">
        <v>269</v>
      </c>
      <c r="J11" s="508" t="s">
        <v>270</v>
      </c>
      <c r="K11" s="508" t="s">
        <v>271</v>
      </c>
      <c r="L11" s="508" t="s">
        <v>272</v>
      </c>
      <c r="M11" s="508" t="s">
        <v>273</v>
      </c>
      <c r="N11" s="508" t="s">
        <v>274</v>
      </c>
      <c r="O11" s="508" t="s">
        <v>275</v>
      </c>
    </row>
    <row r="12" spans="1:18" s="74" customFormat="1" ht="16.5" thickBot="1" x14ac:dyDescent="0.3">
      <c r="A12" s="507"/>
      <c r="B12" s="509"/>
      <c r="C12" s="408">
        <f>C13+C24+C68+C116+C126+C146+C151+C153</f>
        <v>347786100.50199997</v>
      </c>
      <c r="D12" s="509"/>
      <c r="E12" s="509"/>
      <c r="F12" s="509"/>
      <c r="G12" s="509"/>
      <c r="H12" s="509"/>
      <c r="I12" s="509"/>
      <c r="J12" s="509"/>
      <c r="K12" s="509"/>
      <c r="L12" s="509"/>
      <c r="M12" s="509"/>
      <c r="N12" s="509"/>
      <c r="O12" s="509"/>
    </row>
    <row r="13" spans="1:18" ht="15.75" thickBot="1" x14ac:dyDescent="0.3">
      <c r="A13" s="82">
        <v>1000</v>
      </c>
      <c r="B13" s="77" t="s">
        <v>243</v>
      </c>
      <c r="C13" s="81">
        <f t="shared" ref="C13:O13" si="0">SUM(C14:C23)</f>
        <v>90532274.480000019</v>
      </c>
      <c r="D13" s="81">
        <f>SUM(D14:D23)</f>
        <v>7256578.8800000008</v>
      </c>
      <c r="E13" s="81">
        <f t="shared" si="0"/>
        <v>6962787.2200000007</v>
      </c>
      <c r="F13" s="81">
        <f t="shared" si="0"/>
        <v>7018146.8400000008</v>
      </c>
      <c r="G13" s="81">
        <f t="shared" si="0"/>
        <v>6917903.2500000009</v>
      </c>
      <c r="H13" s="81">
        <f t="shared" si="0"/>
        <v>6906045.0600000005</v>
      </c>
      <c r="I13" s="81">
        <f t="shared" si="0"/>
        <v>7147181.0100000007</v>
      </c>
      <c r="J13" s="81">
        <f t="shared" si="0"/>
        <v>6903700.8300000001</v>
      </c>
      <c r="K13" s="81">
        <f t="shared" si="0"/>
        <v>6895404.2600000007</v>
      </c>
      <c r="L13" s="81">
        <f t="shared" si="0"/>
        <v>6901692.7000000011</v>
      </c>
      <c r="M13" s="81">
        <f t="shared" si="0"/>
        <v>6884523.330000001</v>
      </c>
      <c r="N13" s="81">
        <f t="shared" si="0"/>
        <v>6867724.1000000006</v>
      </c>
      <c r="O13" s="81">
        <f t="shared" si="0"/>
        <v>13870587</v>
      </c>
    </row>
    <row r="14" spans="1:18" ht="15.75" thickBot="1" x14ac:dyDescent="0.3">
      <c r="A14" s="83" t="s">
        <v>244</v>
      </c>
      <c r="B14" s="78" t="s">
        <v>245</v>
      </c>
      <c r="C14" s="80">
        <f>SUM(D14:O14)</f>
        <v>4378587.4800000004</v>
      </c>
      <c r="D14" s="79">
        <v>366191.32</v>
      </c>
      <c r="E14" s="79">
        <v>366191.32</v>
      </c>
      <c r="F14" s="79">
        <v>365656.28</v>
      </c>
      <c r="G14" s="79">
        <v>364958.41</v>
      </c>
      <c r="H14" s="79">
        <v>343662.88</v>
      </c>
      <c r="I14" s="79">
        <v>362860.95</v>
      </c>
      <c r="J14" s="79">
        <v>367557.74</v>
      </c>
      <c r="K14" s="79">
        <v>369000.58</v>
      </c>
      <c r="L14" s="79">
        <v>368045.06</v>
      </c>
      <c r="M14" s="79">
        <v>367763.06</v>
      </c>
      <c r="N14" s="79">
        <v>369218.82</v>
      </c>
      <c r="O14" s="79">
        <v>367481.06</v>
      </c>
    </row>
    <row r="15" spans="1:18" ht="15.75" thickBot="1" x14ac:dyDescent="0.3">
      <c r="A15" s="83" t="s">
        <v>246</v>
      </c>
      <c r="B15" s="78" t="s">
        <v>247</v>
      </c>
      <c r="C15" s="80">
        <f t="shared" ref="C15:C77" si="1">SUM(D15:O15)</f>
        <v>11128459.770000001</v>
      </c>
      <c r="D15" s="131">
        <f>[1]Hoja1!C14</f>
        <v>1052397.5899999999</v>
      </c>
      <c r="E15" s="131">
        <f>[1]Hoja1!D14</f>
        <v>1008605.93</v>
      </c>
      <c r="F15" s="131">
        <f>[1]Hoja1!E14</f>
        <v>1002000.59</v>
      </c>
      <c r="G15" s="131">
        <f>[1]Hoja1!F14</f>
        <v>882454.87</v>
      </c>
      <c r="H15" s="131">
        <f>[1]Hoja1!G14</f>
        <v>915592.21</v>
      </c>
      <c r="I15" s="131">
        <f>[1]Hoja1!H14</f>
        <v>885680.09</v>
      </c>
      <c r="J15" s="131">
        <f>[1]Hoja1!I14</f>
        <v>885653.12</v>
      </c>
      <c r="K15" s="131">
        <f>[1]Hoja1!J14</f>
        <v>875913.71</v>
      </c>
      <c r="L15" s="131">
        <f>[1]Hoja1!K14</f>
        <v>863157.67</v>
      </c>
      <c r="M15" s="131">
        <f>[1]Hoja1!L14</f>
        <v>866270.3</v>
      </c>
      <c r="N15" s="131">
        <f>[1]Hoja1!M14</f>
        <v>890515.31</v>
      </c>
      <c r="O15" s="131">
        <f>[1]Hoja1!N14</f>
        <v>1000218.38</v>
      </c>
    </row>
    <row r="16" spans="1:18" ht="15.75" thickBot="1" x14ac:dyDescent="0.3">
      <c r="A16" s="83" t="s">
        <v>248</v>
      </c>
      <c r="B16" s="78" t="s">
        <v>249</v>
      </c>
      <c r="C16" s="80">
        <f t="shared" si="1"/>
        <v>64423679.76000002</v>
      </c>
      <c r="D16" s="131">
        <f>[1]Hoja1!C17</f>
        <v>5368639.9800000004</v>
      </c>
      <c r="E16" s="131">
        <f>[1]Hoja1!D17</f>
        <v>5368639.9800000004</v>
      </c>
      <c r="F16" s="131">
        <f>[1]Hoja1!E17</f>
        <v>5368639.9800000004</v>
      </c>
      <c r="G16" s="131">
        <f>[1]Hoja1!F17</f>
        <v>5368639.9800000004</v>
      </c>
      <c r="H16" s="131">
        <f>[1]Hoja1!G17</f>
        <v>5368639.9800000004</v>
      </c>
      <c r="I16" s="131">
        <f>[1]Hoja1!H17</f>
        <v>5368639.9800000004</v>
      </c>
      <c r="J16" s="131">
        <f>[1]Hoja1!I17</f>
        <v>5368639.9800000004</v>
      </c>
      <c r="K16" s="131">
        <f>[1]Hoja1!J17</f>
        <v>5368639.9800000004</v>
      </c>
      <c r="L16" s="131">
        <f>[1]Hoja1!K17</f>
        <v>5368639.9800000004</v>
      </c>
      <c r="M16" s="131">
        <f>[1]Hoja1!L17</f>
        <v>5368639.9800000004</v>
      </c>
      <c r="N16" s="131">
        <f>[1]Hoja1!M17</f>
        <v>5368639.9800000004</v>
      </c>
      <c r="O16" s="131">
        <f>[1]Hoja1!N17</f>
        <v>5368639.9800000004</v>
      </c>
    </row>
    <row r="17" spans="1:18" ht="15.75" thickBot="1" x14ac:dyDescent="0.3">
      <c r="A17" s="83" t="s">
        <v>250</v>
      </c>
      <c r="B17" s="78" t="s">
        <v>251</v>
      </c>
      <c r="C17" s="80">
        <f t="shared" si="1"/>
        <v>6894897.5099999998</v>
      </c>
      <c r="D17" s="131">
        <v>0</v>
      </c>
      <c r="E17" s="131">
        <v>0</v>
      </c>
      <c r="F17" s="131">
        <v>0</v>
      </c>
      <c r="G17" s="131">
        <v>0</v>
      </c>
      <c r="H17" s="131">
        <v>0</v>
      </c>
      <c r="I17" s="131">
        <v>0</v>
      </c>
      <c r="J17" s="131">
        <v>0</v>
      </c>
      <c r="K17" s="131">
        <v>0</v>
      </c>
      <c r="L17" s="131">
        <v>0</v>
      </c>
      <c r="M17" s="131">
        <v>0</v>
      </c>
      <c r="N17" s="131">
        <v>0</v>
      </c>
      <c r="O17" s="131">
        <v>6894897.5099999998</v>
      </c>
    </row>
    <row r="18" spans="1:18" ht="15.75" thickBot="1" x14ac:dyDescent="0.3">
      <c r="A18" s="83" t="s">
        <v>252</v>
      </c>
      <c r="B18" s="78" t="s">
        <v>253</v>
      </c>
      <c r="C18" s="80">
        <f t="shared" si="1"/>
        <v>500000</v>
      </c>
      <c r="D18" s="131">
        <f>[1]Hoja1!C36</f>
        <v>250000</v>
      </c>
      <c r="E18" s="131">
        <f>[1]Hoja1!D36</f>
        <v>0</v>
      </c>
      <c r="F18" s="131">
        <f>[1]Hoja1!E36</f>
        <v>0</v>
      </c>
      <c r="G18" s="131">
        <f>[1]Hoja1!F36</f>
        <v>0</v>
      </c>
      <c r="H18" s="131">
        <f>[1]Hoja1!G36</f>
        <v>0</v>
      </c>
      <c r="I18" s="131">
        <f>[1]Hoja1!H36</f>
        <v>250000</v>
      </c>
      <c r="J18" s="131">
        <f>[1]Hoja1!I36</f>
        <v>0</v>
      </c>
      <c r="K18" s="131">
        <f>[1]Hoja1!J36</f>
        <v>0</v>
      </c>
      <c r="L18" s="131">
        <f>[1]Hoja1!K36</f>
        <v>0</v>
      </c>
      <c r="M18" s="131">
        <f>[1]Hoja1!L36</f>
        <v>0</v>
      </c>
      <c r="N18" s="131">
        <f>[1]Hoja1!M36</f>
        <v>0</v>
      </c>
      <c r="O18" s="131">
        <f>[1]Hoja1!N36</f>
        <v>0</v>
      </c>
    </row>
    <row r="19" spans="1:18" ht="15.75" thickBot="1" x14ac:dyDescent="0.3">
      <c r="A19" s="83" t="s">
        <v>254</v>
      </c>
      <c r="B19" s="78" t="s">
        <v>255</v>
      </c>
      <c r="C19" s="80">
        <f t="shared" si="1"/>
        <v>571650</v>
      </c>
      <c r="D19" s="131">
        <f>[1]Hoja1!C41</f>
        <v>48100</v>
      </c>
      <c r="E19" s="131">
        <f>[1]Hoja1!D41</f>
        <v>48100</v>
      </c>
      <c r="F19" s="131">
        <f>[1]Hoja1!E41</f>
        <v>48100</v>
      </c>
      <c r="G19" s="131">
        <f>[1]Hoja1!F41</f>
        <v>48100</v>
      </c>
      <c r="H19" s="131">
        <f>[1]Hoja1!G41</f>
        <v>44400</v>
      </c>
      <c r="I19" s="131">
        <f>[1]Hoja1!H41</f>
        <v>46250</v>
      </c>
      <c r="J19" s="131">
        <f>[1]Hoja1!I41</f>
        <v>48100</v>
      </c>
      <c r="K19" s="131">
        <f>[1]Hoja1!J41</f>
        <v>48100</v>
      </c>
      <c r="L19" s="131">
        <f>[1]Hoja1!K41</f>
        <v>48100</v>
      </c>
      <c r="M19" s="131">
        <f>[1]Hoja1!L41</f>
        <v>48100</v>
      </c>
      <c r="N19" s="131">
        <f>[1]Hoja1!M41</f>
        <v>48100</v>
      </c>
      <c r="O19" s="131">
        <f>[1]Hoja1!N41</f>
        <v>48100</v>
      </c>
    </row>
    <row r="20" spans="1:18" ht="15.75" thickBot="1" x14ac:dyDescent="0.3">
      <c r="A20" s="83" t="s">
        <v>256</v>
      </c>
      <c r="B20" s="78" t="s">
        <v>257</v>
      </c>
      <c r="C20" s="80">
        <f t="shared" si="1"/>
        <v>1899999.9600000002</v>
      </c>
      <c r="D20" s="131">
        <f>[1]Hoja1!C44</f>
        <v>158333.32999999999</v>
      </c>
      <c r="E20" s="131">
        <f>[1]Hoja1!D44</f>
        <v>158333.32999999999</v>
      </c>
      <c r="F20" s="131">
        <f>[1]Hoja1!E44</f>
        <v>158333.32999999999</v>
      </c>
      <c r="G20" s="131">
        <f>[1]Hoja1!F44</f>
        <v>158333.32999999999</v>
      </c>
      <c r="H20" s="131">
        <f>[1]Hoja1!G44</f>
        <v>158333.32999999999</v>
      </c>
      <c r="I20" s="131">
        <f>[1]Hoja1!H44</f>
        <v>158333.32999999999</v>
      </c>
      <c r="J20" s="131">
        <f>[1]Hoja1!I44</f>
        <v>158333.32999999999</v>
      </c>
      <c r="K20" s="131">
        <f>[1]Hoja1!J44</f>
        <v>158333.32999999999</v>
      </c>
      <c r="L20" s="131">
        <f>[1]Hoja1!K44</f>
        <v>158333.32999999999</v>
      </c>
      <c r="M20" s="131">
        <f>[1]Hoja1!L44</f>
        <v>158333.32999999999</v>
      </c>
      <c r="N20" s="131">
        <f>[1]Hoja1!M44</f>
        <v>158333.32999999999</v>
      </c>
      <c r="O20" s="131">
        <f>[1]Hoja1!N44</f>
        <v>158333.32999999999</v>
      </c>
    </row>
    <row r="21" spans="1:18" ht="15.75" thickBot="1" x14ac:dyDescent="0.3">
      <c r="A21" s="83" t="s">
        <v>258</v>
      </c>
      <c r="B21" s="78" t="s">
        <v>259</v>
      </c>
      <c r="C21" s="80">
        <f t="shared" si="1"/>
        <v>500000</v>
      </c>
      <c r="D21" s="131">
        <f>[1]Hoja1!C46</f>
        <v>0</v>
      </c>
      <c r="E21" s="131">
        <f>[1]Hoja1!D46</f>
        <v>0</v>
      </c>
      <c r="F21" s="131">
        <f>[1]Hoja1!E46</f>
        <v>62500</v>
      </c>
      <c r="G21" s="131">
        <f>[1]Hoja1!F46</f>
        <v>62500</v>
      </c>
      <c r="H21" s="131">
        <f>[1]Hoja1!G46</f>
        <v>62500</v>
      </c>
      <c r="I21" s="131">
        <f>[1]Hoja1!H46</f>
        <v>62500</v>
      </c>
      <c r="J21" s="131">
        <f>[1]Hoja1!I46</f>
        <v>62500</v>
      </c>
      <c r="K21" s="131">
        <f>[1]Hoja1!J46</f>
        <v>62500</v>
      </c>
      <c r="L21" s="131">
        <f>[1]Hoja1!K46</f>
        <v>62500</v>
      </c>
      <c r="M21" s="131">
        <f>[1]Hoja1!L46</f>
        <v>62500</v>
      </c>
      <c r="N21" s="131">
        <f>[1]Hoja1!M46</f>
        <v>0</v>
      </c>
      <c r="O21" s="131">
        <f>[1]Hoja1!N46</f>
        <v>0</v>
      </c>
    </row>
    <row r="22" spans="1:18" ht="15.75" thickBot="1" x14ac:dyDescent="0.3">
      <c r="A22" s="83" t="s">
        <v>260</v>
      </c>
      <c r="B22" s="78" t="s">
        <v>261</v>
      </c>
      <c r="C22" s="80">
        <f t="shared" si="1"/>
        <v>155000</v>
      </c>
      <c r="D22" s="131">
        <f>[1]Hoja1!C52</f>
        <v>12916.66</v>
      </c>
      <c r="E22" s="131">
        <f>[1]Hoja1!D52</f>
        <v>12916.66</v>
      </c>
      <c r="F22" s="131">
        <f>[1]Hoja1!E52</f>
        <v>12916.66</v>
      </c>
      <c r="G22" s="131">
        <f>[1]Hoja1!F52</f>
        <v>12916.66</v>
      </c>
      <c r="H22" s="131">
        <f>[1]Hoja1!G52</f>
        <v>12916.66</v>
      </c>
      <c r="I22" s="131">
        <f>[1]Hoja1!H52</f>
        <v>12916.66</v>
      </c>
      <c r="J22" s="131">
        <f>[1]Hoja1!I52</f>
        <v>12916.66</v>
      </c>
      <c r="K22" s="131">
        <f>[1]Hoja1!J52</f>
        <v>12916.66</v>
      </c>
      <c r="L22" s="131">
        <f>[1]Hoja1!K52</f>
        <v>12916.66</v>
      </c>
      <c r="M22" s="131">
        <f>[1]Hoja1!L52</f>
        <v>12916.66</v>
      </c>
      <c r="N22" s="131">
        <f>[1]Hoja1!M52</f>
        <v>12916.66</v>
      </c>
      <c r="O22" s="131">
        <f>[1]Hoja1!N52</f>
        <v>12916.74</v>
      </c>
    </row>
    <row r="23" spans="1:18" ht="15.75" thickBot="1" x14ac:dyDescent="0.3">
      <c r="A23" s="83" t="s">
        <v>262</v>
      </c>
      <c r="B23" s="78" t="s">
        <v>263</v>
      </c>
      <c r="C23" s="80">
        <f t="shared" si="1"/>
        <v>80000</v>
      </c>
      <c r="D23" s="131">
        <f>[1]Hoja1!C57</f>
        <v>0</v>
      </c>
      <c r="E23" s="131">
        <f>[1]Hoja1!D57</f>
        <v>0</v>
      </c>
      <c r="F23" s="131">
        <f>[1]Hoja1!E57</f>
        <v>0</v>
      </c>
      <c r="G23" s="131">
        <f>[1]Hoja1!F57</f>
        <v>20000</v>
      </c>
      <c r="H23" s="131">
        <f>[1]Hoja1!G57</f>
        <v>0</v>
      </c>
      <c r="I23" s="131">
        <f>[1]Hoja1!H57</f>
        <v>0</v>
      </c>
      <c r="J23" s="131">
        <f>[1]Hoja1!I57</f>
        <v>0</v>
      </c>
      <c r="K23" s="131">
        <f>[1]Hoja1!J57</f>
        <v>0</v>
      </c>
      <c r="L23" s="131">
        <f>[1]Hoja1!K57</f>
        <v>20000</v>
      </c>
      <c r="M23" s="131">
        <f>[1]Hoja1!L57</f>
        <v>0</v>
      </c>
      <c r="N23" s="131">
        <f>[1]Hoja1!M57</f>
        <v>20000</v>
      </c>
      <c r="O23" s="131">
        <f>[1]Hoja1!N57</f>
        <v>20000</v>
      </c>
    </row>
    <row r="24" spans="1:18" ht="15.75" thickBot="1" x14ac:dyDescent="0.3">
      <c r="A24" s="82">
        <v>2000</v>
      </c>
      <c r="B24" s="77" t="s">
        <v>2</v>
      </c>
      <c r="C24" s="81">
        <f t="shared" ref="C24:O24" si="2">SUM(C25:C67)</f>
        <v>32867660.072000001</v>
      </c>
      <c r="D24" s="81">
        <f t="shared" si="2"/>
        <v>4266720.3295999998</v>
      </c>
      <c r="E24" s="81">
        <f t="shared" si="2"/>
        <v>3646637.6908000004</v>
      </c>
      <c r="F24" s="81">
        <f t="shared" si="2"/>
        <v>3956400.8263999997</v>
      </c>
      <c r="G24" s="81">
        <f t="shared" si="2"/>
        <v>2282613.0548000005</v>
      </c>
      <c r="H24" s="81">
        <f t="shared" si="2"/>
        <v>1975268.5936</v>
      </c>
      <c r="I24" s="81">
        <f t="shared" si="2"/>
        <v>2296120.0448000003</v>
      </c>
      <c r="J24" s="81">
        <f t="shared" si="2"/>
        <v>2639374.0748000001</v>
      </c>
      <c r="K24" s="81">
        <f t="shared" si="2"/>
        <v>3826706.0048000002</v>
      </c>
      <c r="L24" s="81">
        <f t="shared" si="2"/>
        <v>2251595.8672000002</v>
      </c>
      <c r="M24" s="81">
        <f t="shared" si="2"/>
        <v>1909910.3184</v>
      </c>
      <c r="N24" s="81">
        <f t="shared" si="2"/>
        <v>2088583.4083999998</v>
      </c>
      <c r="O24" s="81">
        <f t="shared" si="2"/>
        <v>1727729.8583999998</v>
      </c>
    </row>
    <row r="25" spans="1:18" ht="15.75" thickBot="1" x14ac:dyDescent="0.3">
      <c r="A25" s="83" t="s">
        <v>3</v>
      </c>
      <c r="B25" s="78" t="s">
        <v>4</v>
      </c>
      <c r="C25" s="80">
        <f t="shared" si="1"/>
        <v>1447200.0400000003</v>
      </c>
      <c r="D25" s="131">
        <f>[1]Hoja2!$D$18</f>
        <v>182666.64</v>
      </c>
      <c r="E25" s="131">
        <f>[1]Hoja1!D68</f>
        <v>113312.06</v>
      </c>
      <c r="F25" s="131">
        <f>[1]Hoja1!E68</f>
        <v>120912.12000000001</v>
      </c>
      <c r="G25" s="131">
        <f>[1]Hoja1!F68</f>
        <v>110312.12000000001</v>
      </c>
      <c r="H25" s="131">
        <f>[1]Hoja1!G68</f>
        <v>119412.12000000001</v>
      </c>
      <c r="I25" s="131">
        <f>[1]Hoja1!H68</f>
        <v>112812.12000000001</v>
      </c>
      <c r="J25" s="131">
        <f>[1]Hoja1!I68</f>
        <v>119412.12000000001</v>
      </c>
      <c r="K25" s="131">
        <f>[1]Hoja1!J68</f>
        <v>111312.12000000001</v>
      </c>
      <c r="L25" s="131">
        <f>[1]Hoja1!K68</f>
        <v>128312.12000000001</v>
      </c>
      <c r="M25" s="131">
        <f>[1]Hoja1!L68</f>
        <v>109912.12000000001</v>
      </c>
      <c r="N25" s="131">
        <f>[1]Hoja1!M68</f>
        <v>109412.12000000001</v>
      </c>
      <c r="O25" s="131">
        <f>[1]Hoja1!N68</f>
        <v>109412.26000000001</v>
      </c>
      <c r="P25" s="71"/>
      <c r="Q25" s="71"/>
      <c r="R25" s="71"/>
    </row>
    <row r="26" spans="1:18" ht="15.75" thickBot="1" x14ac:dyDescent="0.3">
      <c r="A26" s="83" t="s">
        <v>5</v>
      </c>
      <c r="B26" s="78" t="s">
        <v>6</v>
      </c>
      <c r="C26" s="80">
        <f t="shared" si="1"/>
        <v>2471203.35</v>
      </c>
      <c r="D26" s="131">
        <f>[1]Hoja1!C192</f>
        <v>386484.89</v>
      </c>
      <c r="E26" s="131">
        <f>[1]Hoja1!D192</f>
        <v>549500</v>
      </c>
      <c r="F26" s="131">
        <f>[1]Hoja1!E192</f>
        <v>466340</v>
      </c>
      <c r="G26" s="131">
        <f>[1]Hoja1!F192</f>
        <v>123900</v>
      </c>
      <c r="H26" s="131">
        <f>[1]Hoja1!G192</f>
        <v>23340</v>
      </c>
      <c r="I26" s="131">
        <f>[1]Hoja1!H192</f>
        <v>241900</v>
      </c>
      <c r="J26" s="131">
        <f>[1]Hoja1!I192</f>
        <v>133340</v>
      </c>
      <c r="K26" s="131">
        <f>[1]Hoja1!J192</f>
        <v>141000</v>
      </c>
      <c r="L26" s="131">
        <f>[1]Hoja1!K192</f>
        <v>115340</v>
      </c>
      <c r="M26" s="131">
        <f>[1]Hoja1!L192</f>
        <v>139378.46</v>
      </c>
      <c r="N26" s="131">
        <f>[1]Hoja1!M192</f>
        <v>60340</v>
      </c>
      <c r="O26" s="131">
        <f>[1]Hoja1!N192</f>
        <v>90340</v>
      </c>
      <c r="P26" s="71"/>
      <c r="Q26" s="71"/>
      <c r="R26" s="71"/>
    </row>
    <row r="27" spans="1:18" ht="15.75" thickBot="1" x14ac:dyDescent="0.3">
      <c r="A27" s="83" t="s">
        <v>7</v>
      </c>
      <c r="B27" s="78" t="s">
        <v>8</v>
      </c>
      <c r="C27" s="80">
        <f t="shared" si="1"/>
        <v>105000</v>
      </c>
      <c r="D27" s="131">
        <f>[1]Hoja1!C195</f>
        <v>38000</v>
      </c>
      <c r="E27" s="131">
        <f>[1]Hoja1!D195</f>
        <v>25000</v>
      </c>
      <c r="F27" s="131">
        <f>[1]Hoja1!E195</f>
        <v>5000</v>
      </c>
      <c r="G27" s="131">
        <f>[1]Hoja1!F195</f>
        <v>0</v>
      </c>
      <c r="H27" s="131">
        <f>[1]Hoja1!G195</f>
        <v>0</v>
      </c>
      <c r="I27" s="131">
        <f>[1]Hoja1!H195</f>
        <v>0</v>
      </c>
      <c r="J27" s="131">
        <f>[1]Hoja1!I195</f>
        <v>5000</v>
      </c>
      <c r="K27" s="131">
        <f>[1]Hoja1!J195</f>
        <v>0</v>
      </c>
      <c r="L27" s="131">
        <f>[1]Hoja1!K195</f>
        <v>0</v>
      </c>
      <c r="M27" s="131">
        <f>[1]Hoja1!L195</f>
        <v>0</v>
      </c>
      <c r="N27" s="131">
        <f>[1]Hoja1!M195</f>
        <v>0</v>
      </c>
      <c r="O27" s="131">
        <f>[1]Hoja1!N195</f>
        <v>32000</v>
      </c>
    </row>
    <row r="28" spans="1:18" ht="15.75" thickBot="1" x14ac:dyDescent="0.3">
      <c r="A28" s="83" t="s">
        <v>9</v>
      </c>
      <c r="B28" s="78" t="s">
        <v>10</v>
      </c>
      <c r="C28" s="80">
        <f t="shared" si="1"/>
        <v>1359966</v>
      </c>
      <c r="D28" s="131">
        <f>[1]Hoja1!C204</f>
        <v>104700</v>
      </c>
      <c r="E28" s="131">
        <f>[1]Hoja1!D204</f>
        <v>121700</v>
      </c>
      <c r="F28" s="131">
        <f>[1]Hoja1!E204</f>
        <v>115300</v>
      </c>
      <c r="G28" s="131">
        <f>[1]Hoja1!F204</f>
        <v>223633</v>
      </c>
      <c r="H28" s="131">
        <f>[1]Hoja1!G204</f>
        <v>115133</v>
      </c>
      <c r="I28" s="131">
        <f>[1]Hoja1!H204</f>
        <v>109500</v>
      </c>
      <c r="J28" s="131">
        <f>[1]Hoja1!I204</f>
        <v>94500</v>
      </c>
      <c r="K28" s="131">
        <f>[1]Hoja1!J204</f>
        <v>97500</v>
      </c>
      <c r="L28" s="131">
        <f>[1]Hoja1!K204</f>
        <v>94500</v>
      </c>
      <c r="M28" s="131">
        <f>[1]Hoja1!L204</f>
        <v>94500</v>
      </c>
      <c r="N28" s="131">
        <f>[1]Hoja1!M204</f>
        <v>94500</v>
      </c>
      <c r="O28" s="131">
        <f>[1]Hoja1!N204</f>
        <v>94500</v>
      </c>
    </row>
    <row r="29" spans="1:18" ht="15.75" thickBot="1" x14ac:dyDescent="0.3">
      <c r="A29" s="83" t="s">
        <v>11</v>
      </c>
      <c r="B29" s="78" t="s">
        <v>12</v>
      </c>
      <c r="C29" s="80">
        <f t="shared" si="1"/>
        <v>2542200</v>
      </c>
      <c r="D29" s="131">
        <f>[1]Hoja1!C585</f>
        <v>336333.35</v>
      </c>
      <c r="E29" s="131">
        <f>[1]Hoja1!D585</f>
        <v>501500</v>
      </c>
      <c r="F29" s="131">
        <f>[1]Hoja1!E585</f>
        <v>345333.33</v>
      </c>
      <c r="G29" s="131">
        <f>[1]Hoja1!F585</f>
        <v>7700</v>
      </c>
      <c r="H29" s="131">
        <f>[1]Hoja1!G585</f>
        <v>333833.33</v>
      </c>
      <c r="I29" s="131">
        <f>[1]Hoja1!H585</f>
        <v>4500</v>
      </c>
      <c r="J29" s="131">
        <f>[1]Hoja1!I585</f>
        <v>336333.33</v>
      </c>
      <c r="K29" s="131">
        <f>[1]Hoja1!J585</f>
        <v>1500</v>
      </c>
      <c r="L29" s="131">
        <f>[1]Hoja1!K585</f>
        <v>337333.33</v>
      </c>
      <c r="M29" s="131">
        <f>[1]Hoja1!L585</f>
        <v>3500</v>
      </c>
      <c r="N29" s="131">
        <f>[1]Hoja1!M585</f>
        <v>334333.33</v>
      </c>
      <c r="O29" s="131">
        <f>[1]Hoja1!N585</f>
        <v>0</v>
      </c>
    </row>
    <row r="30" spans="1:18" ht="15.75" thickBot="1" x14ac:dyDescent="0.3">
      <c r="A30" s="83" t="s">
        <v>13</v>
      </c>
      <c r="B30" s="78" t="s">
        <v>14</v>
      </c>
      <c r="C30" s="80">
        <f t="shared" si="1"/>
        <v>518129.99999999988</v>
      </c>
      <c r="D30" s="131">
        <f>[1]Hoja1!C706</f>
        <v>70166.63</v>
      </c>
      <c r="E30" s="131">
        <f>[1]Hoja1!D706</f>
        <v>29166.67</v>
      </c>
      <c r="F30" s="131">
        <f>[1]Hoja1!E706</f>
        <v>79666.67</v>
      </c>
      <c r="G30" s="131">
        <f>[1]Hoja1!F706</f>
        <v>81296.67</v>
      </c>
      <c r="H30" s="131">
        <f>[1]Hoja1!G706</f>
        <v>50166.67</v>
      </c>
      <c r="I30" s="131">
        <f>[1]Hoja1!H706</f>
        <v>29166.67</v>
      </c>
      <c r="J30" s="131">
        <f>[1]Hoja1!I706</f>
        <v>29666.67</v>
      </c>
      <c r="K30" s="131">
        <f>[1]Hoja1!J706</f>
        <v>29166.67</v>
      </c>
      <c r="L30" s="131">
        <f>[1]Hoja1!K706</f>
        <v>31666.67</v>
      </c>
      <c r="M30" s="131">
        <f>[1]Hoja1!L706</f>
        <v>29166.67</v>
      </c>
      <c r="N30" s="131">
        <f>[1]Hoja1!M706</f>
        <v>29666.67</v>
      </c>
      <c r="O30" s="131">
        <f>[1]Hoja1!N706</f>
        <v>29166.67</v>
      </c>
    </row>
    <row r="31" spans="1:18" ht="15.75" thickBot="1" x14ac:dyDescent="0.3">
      <c r="A31" s="83" t="s">
        <v>15</v>
      </c>
      <c r="B31" s="78" t="s">
        <v>16</v>
      </c>
      <c r="C31" s="80">
        <f t="shared" si="1"/>
        <v>198000</v>
      </c>
      <c r="D31" s="131">
        <f>[1]Hoja1!C737</f>
        <v>20500</v>
      </c>
      <c r="E31" s="131">
        <f>[1]Hoja1!D737</f>
        <v>15000</v>
      </c>
      <c r="F31" s="131">
        <f>[1]Hoja1!E737</f>
        <v>11500</v>
      </c>
      <c r="G31" s="131">
        <f>[1]Hoja1!F737</f>
        <v>107000</v>
      </c>
      <c r="H31" s="131">
        <f>[1]Hoja1!G737</f>
        <v>10000</v>
      </c>
      <c r="I31" s="131">
        <f>[1]Hoja1!H737</f>
        <v>4000</v>
      </c>
      <c r="J31" s="131">
        <f>[1]Hoja1!I737</f>
        <v>16000</v>
      </c>
      <c r="K31" s="131">
        <f>[1]Hoja1!J737</f>
        <v>4000</v>
      </c>
      <c r="L31" s="131">
        <f>[1]Hoja1!K737</f>
        <v>10000</v>
      </c>
      <c r="M31" s="131">
        <f>[1]Hoja1!L737</f>
        <v>0</v>
      </c>
      <c r="N31" s="131">
        <f>[1]Hoja1!M737</f>
        <v>0</v>
      </c>
      <c r="O31" s="131">
        <f>[1]Hoja1!N737</f>
        <v>0</v>
      </c>
    </row>
    <row r="32" spans="1:18" ht="15.75" thickBot="1" x14ac:dyDescent="0.3">
      <c r="A32" s="83" t="s">
        <v>18</v>
      </c>
      <c r="B32" s="78" t="s">
        <v>19</v>
      </c>
      <c r="C32" s="80">
        <f t="shared" si="1"/>
        <v>4429773.8220000006</v>
      </c>
      <c r="D32" s="131">
        <f>[1]Hoja1!C859</f>
        <v>694536.59959999996</v>
      </c>
      <c r="E32" s="131">
        <f>[1]Hoja1!D859</f>
        <v>327060.94079999998</v>
      </c>
      <c r="F32" s="131">
        <f>[1]Hoja1!E859</f>
        <v>355884.40639999998</v>
      </c>
      <c r="G32" s="131">
        <f>[1]Hoja1!F859</f>
        <v>318838.5048</v>
      </c>
      <c r="H32" s="131">
        <f>[1]Hoja1!G859</f>
        <v>329750.8236</v>
      </c>
      <c r="I32" s="131">
        <f>[1]Hoja1!H859</f>
        <v>375858.5048</v>
      </c>
      <c r="J32" s="131">
        <f>[1]Hoja1!I859</f>
        <v>322488.5048</v>
      </c>
      <c r="K32" s="131">
        <f>[1]Hoja1!J859</f>
        <v>333055.16480000003</v>
      </c>
      <c r="L32" s="131">
        <f>[1]Hoja1!K859</f>
        <v>362211.09720000002</v>
      </c>
      <c r="M32" s="131">
        <f>[1]Hoja1!L859</f>
        <v>328720.31839999999</v>
      </c>
      <c r="N32" s="131">
        <f>[1]Hoja1!M859</f>
        <v>319898.6384</v>
      </c>
      <c r="O32" s="131">
        <f>[1]Hoja1!N859</f>
        <v>361470.31839999999</v>
      </c>
    </row>
    <row r="33" spans="1:15" ht="15.75" thickBot="1" x14ac:dyDescent="0.3">
      <c r="A33" s="83" t="s">
        <v>20</v>
      </c>
      <c r="B33" s="78" t="s">
        <v>21</v>
      </c>
      <c r="C33" s="80">
        <f t="shared" si="1"/>
        <v>35000.800000000003</v>
      </c>
      <c r="D33" s="131">
        <f>[1]Hoja1!C867</f>
        <v>14600</v>
      </c>
      <c r="E33" s="131">
        <f>[1]Hoja1!D867</f>
        <v>600</v>
      </c>
      <c r="F33" s="131">
        <f>[1]Hoja1!E867</f>
        <v>600</v>
      </c>
      <c r="G33" s="131">
        <f>[1]Hoja1!F867</f>
        <v>600</v>
      </c>
      <c r="H33" s="131">
        <f>[1]Hoja1!G867</f>
        <v>600</v>
      </c>
      <c r="I33" s="131">
        <f>[1]Hoja1!H867</f>
        <v>600</v>
      </c>
      <c r="J33" s="131">
        <f>[1]Hoja1!I867</f>
        <v>14600.8</v>
      </c>
      <c r="K33" s="131">
        <f>[1]Hoja1!J867</f>
        <v>600</v>
      </c>
      <c r="L33" s="131">
        <f>[1]Hoja1!K867</f>
        <v>600</v>
      </c>
      <c r="M33" s="131">
        <f>[1]Hoja1!L867</f>
        <v>1600</v>
      </c>
      <c r="N33" s="131">
        <f>[1]Hoja1!M867</f>
        <v>0</v>
      </c>
      <c r="O33" s="131">
        <f>[1]Hoja1!N867</f>
        <v>0</v>
      </c>
    </row>
    <row r="34" spans="1:15" ht="15.75" thickBot="1" x14ac:dyDescent="0.3">
      <c r="A34" s="83" t="s">
        <v>22</v>
      </c>
      <c r="B34" s="78" t="s">
        <v>23</v>
      </c>
      <c r="C34" s="80">
        <f t="shared" si="1"/>
        <v>22500</v>
      </c>
      <c r="D34" s="131">
        <v>1782.74</v>
      </c>
      <c r="E34" s="131">
        <v>1782.66</v>
      </c>
      <c r="F34" s="131">
        <v>2082.66</v>
      </c>
      <c r="G34" s="131">
        <v>1782.66</v>
      </c>
      <c r="H34" s="131">
        <v>1782.66</v>
      </c>
      <c r="I34" s="131">
        <v>1882.66</v>
      </c>
      <c r="J34" s="131">
        <v>1782.66</v>
      </c>
      <c r="K34" s="131">
        <v>1982.66</v>
      </c>
      <c r="L34" s="131">
        <v>1882.66</v>
      </c>
      <c r="M34" s="131">
        <v>1782.66</v>
      </c>
      <c r="N34" s="131">
        <v>1782.66</v>
      </c>
      <c r="O34" s="131">
        <v>2190.66</v>
      </c>
    </row>
    <row r="35" spans="1:15" ht="15.75" thickBot="1" x14ac:dyDescent="0.3">
      <c r="A35" s="83" t="s">
        <v>24</v>
      </c>
      <c r="B35" s="78" t="s">
        <v>25</v>
      </c>
      <c r="C35" s="80">
        <f t="shared" si="1"/>
        <v>8000</v>
      </c>
      <c r="D35" s="131">
        <f>[1]Hoja1!C876</f>
        <v>0</v>
      </c>
      <c r="E35" s="131">
        <f>[1]Hoja1!D876</f>
        <v>0</v>
      </c>
      <c r="F35" s="131">
        <f>[1]Hoja1!E876</f>
        <v>0</v>
      </c>
      <c r="G35" s="131">
        <f>[1]Hoja1!F876</f>
        <v>0</v>
      </c>
      <c r="H35" s="131">
        <f>[1]Hoja1!G876</f>
        <v>0</v>
      </c>
      <c r="I35" s="131">
        <f>[1]Hoja1!H876</f>
        <v>0</v>
      </c>
      <c r="J35" s="131">
        <f>[1]Hoja1!I876</f>
        <v>0</v>
      </c>
      <c r="K35" s="131">
        <f>[1]Hoja1!J876</f>
        <v>8000</v>
      </c>
      <c r="L35" s="131">
        <f>[1]Hoja1!K876</f>
        <v>0</v>
      </c>
      <c r="M35" s="131">
        <f>[1]Hoja1!L876</f>
        <v>0</v>
      </c>
      <c r="N35" s="131">
        <f>[1]Hoja1!M876</f>
        <v>0</v>
      </c>
      <c r="O35" s="131">
        <f>[1]Hoja1!N876</f>
        <v>0</v>
      </c>
    </row>
    <row r="36" spans="1:15" ht="15.75" thickBot="1" x14ac:dyDescent="0.3">
      <c r="A36" s="83" t="s">
        <v>26</v>
      </c>
      <c r="B36" s="78" t="s">
        <v>27</v>
      </c>
      <c r="C36" s="80">
        <f t="shared" si="1"/>
        <v>131000</v>
      </c>
      <c r="D36" s="131">
        <f>[1]Hoja1!C901</f>
        <v>11000</v>
      </c>
      <c r="E36" s="131">
        <f>[1]Hoja1!D901</f>
        <v>7500</v>
      </c>
      <c r="F36" s="131">
        <f>[1]Hoja1!E901</f>
        <v>0</v>
      </c>
      <c r="G36" s="131">
        <f>[1]Hoja1!F901</f>
        <v>2500</v>
      </c>
      <c r="H36" s="131">
        <f>[1]Hoja1!G901</f>
        <v>0</v>
      </c>
      <c r="I36" s="131">
        <f>[1]Hoja1!H901</f>
        <v>2500</v>
      </c>
      <c r="J36" s="131">
        <f>[1]Hoja1!I901</f>
        <v>0</v>
      </c>
      <c r="K36" s="131">
        <f>[1]Hoja1!J901</f>
        <v>2500</v>
      </c>
      <c r="L36" s="131">
        <f>[1]Hoja1!K901</f>
        <v>0</v>
      </c>
      <c r="M36" s="131">
        <f>[1]Hoja1!L901</f>
        <v>102500</v>
      </c>
      <c r="N36" s="131">
        <f>[1]Hoja1!M901</f>
        <v>2500</v>
      </c>
      <c r="O36" s="131">
        <f>[1]Hoja1!N901</f>
        <v>0</v>
      </c>
    </row>
    <row r="37" spans="1:15" ht="15.75" thickBot="1" x14ac:dyDescent="0.3">
      <c r="A37" s="83" t="s">
        <v>28</v>
      </c>
      <c r="B37" s="78" t="s">
        <v>29</v>
      </c>
      <c r="C37" s="80">
        <f t="shared" si="1"/>
        <v>10500</v>
      </c>
      <c r="D37" s="131">
        <f>[1]Hoja1!C902</f>
        <v>400</v>
      </c>
      <c r="E37" s="131">
        <f>[1]Hoja1!D902</f>
        <v>800</v>
      </c>
      <c r="F37" s="131">
        <f>[1]Hoja1!E902</f>
        <v>1600</v>
      </c>
      <c r="G37" s="131">
        <f>[1]Hoja1!F902</f>
        <v>800</v>
      </c>
      <c r="H37" s="131">
        <f>[1]Hoja1!G902</f>
        <v>800</v>
      </c>
      <c r="I37" s="131">
        <f>[1]Hoja1!H902</f>
        <v>800</v>
      </c>
      <c r="J37" s="131">
        <f>[1]Hoja1!I902</f>
        <v>800</v>
      </c>
      <c r="K37" s="131">
        <f>[1]Hoja1!J902</f>
        <v>800</v>
      </c>
      <c r="L37" s="131">
        <f>[1]Hoja1!K902</f>
        <v>800</v>
      </c>
      <c r="M37" s="131">
        <f>[1]Hoja1!L902</f>
        <v>800</v>
      </c>
      <c r="N37" s="131">
        <f>[1]Hoja1!M902</f>
        <v>800</v>
      </c>
      <c r="O37" s="131">
        <f>[1]Hoja1!N902</f>
        <v>1300</v>
      </c>
    </row>
    <row r="38" spans="1:15" ht="15.75" thickBot="1" x14ac:dyDescent="0.3">
      <c r="A38" s="83" t="s">
        <v>30</v>
      </c>
      <c r="B38" s="78" t="s">
        <v>31</v>
      </c>
      <c r="C38" s="80">
        <f t="shared" si="1"/>
        <v>309446.90000000002</v>
      </c>
      <c r="D38" s="131">
        <f>[1]Hoja1!C913</f>
        <v>0</v>
      </c>
      <c r="E38" s="131">
        <f>[1]Hoja1!D913</f>
        <v>100265.26</v>
      </c>
      <c r="F38" s="131">
        <f>[1]Hoja1!E913</f>
        <v>209181.64</v>
      </c>
      <c r="G38" s="131">
        <f>[1]Hoja1!F913</f>
        <v>0</v>
      </c>
      <c r="H38" s="131">
        <f>[1]Hoja1!G913</f>
        <v>0</v>
      </c>
      <c r="I38" s="131">
        <f>[1]Hoja1!H913</f>
        <v>0</v>
      </c>
      <c r="J38" s="131">
        <f>[1]Hoja1!I913</f>
        <v>0</v>
      </c>
      <c r="K38" s="131">
        <f>[1]Hoja1!J913</f>
        <v>0</v>
      </c>
      <c r="L38" s="131">
        <f>[1]Hoja1!K913</f>
        <v>0</v>
      </c>
      <c r="M38" s="131">
        <f>[1]Hoja1!L913</f>
        <v>0</v>
      </c>
      <c r="N38" s="131">
        <f>[1]Hoja1!M913</f>
        <v>0</v>
      </c>
      <c r="O38" s="131">
        <f>[1]Hoja1!N913</f>
        <v>0</v>
      </c>
    </row>
    <row r="39" spans="1:15" ht="15.75" thickBot="1" x14ac:dyDescent="0.3">
      <c r="A39" s="83" t="s">
        <v>32</v>
      </c>
      <c r="B39" s="78" t="s">
        <v>33</v>
      </c>
      <c r="C39" s="80">
        <f t="shared" si="1"/>
        <v>613200</v>
      </c>
      <c r="D39" s="131">
        <f>[1]Hoja1!C925</f>
        <v>545950</v>
      </c>
      <c r="E39" s="131">
        <f>[1]Hoja1!D925</f>
        <v>30500</v>
      </c>
      <c r="F39" s="131">
        <f>[1]Hoja1!E925</f>
        <v>30500</v>
      </c>
      <c r="G39" s="131">
        <f>[1]Hoja1!F925</f>
        <v>500</v>
      </c>
      <c r="H39" s="131">
        <f>[1]Hoja1!G925</f>
        <v>500</v>
      </c>
      <c r="I39" s="131">
        <f>[1]Hoja1!H925</f>
        <v>2750</v>
      </c>
      <c r="J39" s="131">
        <f>[1]Hoja1!I925</f>
        <v>500</v>
      </c>
      <c r="K39" s="131">
        <f>[1]Hoja1!J925</f>
        <v>500</v>
      </c>
      <c r="L39" s="131">
        <f>[1]Hoja1!K925</f>
        <v>500</v>
      </c>
      <c r="M39" s="131">
        <f>[1]Hoja1!L925</f>
        <v>500</v>
      </c>
      <c r="N39" s="131">
        <f>[1]Hoja1!M925</f>
        <v>500</v>
      </c>
      <c r="O39" s="131">
        <f>[1]Hoja1!N925</f>
        <v>0</v>
      </c>
    </row>
    <row r="40" spans="1:15" ht="15.75" thickBot="1" x14ac:dyDescent="0.3">
      <c r="A40" s="83" t="s">
        <v>34</v>
      </c>
      <c r="B40" s="78" t="s">
        <v>35</v>
      </c>
      <c r="C40" s="80">
        <f t="shared" si="1"/>
        <v>1064000</v>
      </c>
      <c r="D40" s="131">
        <f>[1]Hoja1!C981</f>
        <v>47000</v>
      </c>
      <c r="E40" s="131">
        <f>[1]Hoja1!D981</f>
        <v>23000</v>
      </c>
      <c r="F40" s="131">
        <f>[1]Hoja1!E981</f>
        <v>23000</v>
      </c>
      <c r="G40" s="131">
        <f>[1]Hoja1!F981</f>
        <v>23000</v>
      </c>
      <c r="H40" s="131">
        <f>[1]Hoja1!G981</f>
        <v>23000</v>
      </c>
      <c r="I40" s="131">
        <f>[1]Hoja1!H981</f>
        <v>23000</v>
      </c>
      <c r="J40" s="131">
        <f>[1]Hoja1!I981</f>
        <v>23000</v>
      </c>
      <c r="K40" s="131">
        <f>[1]Hoja1!J981</f>
        <v>333500</v>
      </c>
      <c r="L40" s="131">
        <f>[1]Hoja1!K981</f>
        <v>101500</v>
      </c>
      <c r="M40" s="131">
        <f>[1]Hoja1!L981</f>
        <v>101500</v>
      </c>
      <c r="N40" s="131">
        <f>[1]Hoja1!M981</f>
        <v>241500</v>
      </c>
      <c r="O40" s="131">
        <f>[1]Hoja1!N981</f>
        <v>101000</v>
      </c>
    </row>
    <row r="41" spans="1:15" ht="15.75" thickBot="1" x14ac:dyDescent="0.3">
      <c r="A41" s="83" t="s">
        <v>36</v>
      </c>
      <c r="B41" s="78" t="s">
        <v>37</v>
      </c>
      <c r="C41" s="80">
        <f t="shared" si="1"/>
        <v>14450</v>
      </c>
      <c r="D41" s="131">
        <f>[1]Hoja1!C1013</f>
        <v>9450</v>
      </c>
      <c r="E41" s="131">
        <f>[1]Hoja1!D1013</f>
        <v>5000</v>
      </c>
      <c r="F41" s="131">
        <f>[1]Hoja1!E1013</f>
        <v>0</v>
      </c>
      <c r="G41" s="131">
        <f>[1]Hoja1!F1013</f>
        <v>0</v>
      </c>
      <c r="H41" s="131">
        <f>[1]Hoja1!G1013</f>
        <v>0</v>
      </c>
      <c r="I41" s="131">
        <f>[1]Hoja1!H1013</f>
        <v>0</v>
      </c>
      <c r="J41" s="131">
        <f>[1]Hoja1!I1013</f>
        <v>0</v>
      </c>
      <c r="K41" s="131">
        <f>[1]Hoja1!J1013</f>
        <v>0</v>
      </c>
      <c r="L41" s="131">
        <f>[1]Hoja1!K1013</f>
        <v>0</v>
      </c>
      <c r="M41" s="131">
        <f>[1]Hoja1!L1013</f>
        <v>0</v>
      </c>
      <c r="N41" s="131">
        <f>[1]Hoja1!M1013</f>
        <v>0</v>
      </c>
      <c r="O41" s="131">
        <f>[1]Hoja1!N1013</f>
        <v>0</v>
      </c>
    </row>
    <row r="42" spans="1:15" ht="15.75" thickBot="1" x14ac:dyDescent="0.3">
      <c r="A42" s="83" t="s">
        <v>38</v>
      </c>
      <c r="B42" s="78" t="s">
        <v>39</v>
      </c>
      <c r="C42" s="80">
        <f t="shared" si="1"/>
        <v>12000</v>
      </c>
      <c r="D42" s="131">
        <f>[1]Hoja1!C1031</f>
        <v>0</v>
      </c>
      <c r="E42" s="131">
        <f>[1]Hoja1!D1031</f>
        <v>0</v>
      </c>
      <c r="F42" s="131">
        <f>[1]Hoja1!E1031</f>
        <v>12000</v>
      </c>
      <c r="G42" s="131">
        <f>[1]Hoja1!F1031</f>
        <v>0</v>
      </c>
      <c r="H42" s="131">
        <f>[1]Hoja1!G1031</f>
        <v>0</v>
      </c>
      <c r="I42" s="131">
        <f>[1]Hoja1!H1031</f>
        <v>0</v>
      </c>
      <c r="J42" s="131">
        <f>[1]Hoja1!I1031</f>
        <v>0</v>
      </c>
      <c r="K42" s="131">
        <f>[1]Hoja1!J1031</f>
        <v>0</v>
      </c>
      <c r="L42" s="131">
        <f>[1]Hoja1!K1031</f>
        <v>0</v>
      </c>
      <c r="M42" s="131">
        <f>[1]Hoja1!L1031</f>
        <v>0</v>
      </c>
      <c r="N42" s="131">
        <f>[1]Hoja1!M1031</f>
        <v>0</v>
      </c>
      <c r="O42" s="131">
        <f>[1]Hoja1!N1031</f>
        <v>0</v>
      </c>
    </row>
    <row r="43" spans="1:15" ht="15.75" thickBot="1" x14ac:dyDescent="0.3">
      <c r="A43" s="83" t="s">
        <v>40</v>
      </c>
      <c r="B43" s="78" t="s">
        <v>41</v>
      </c>
      <c r="C43" s="80">
        <f t="shared" si="1"/>
        <v>2000</v>
      </c>
      <c r="D43" s="131">
        <f>[1]Hoja1!C1063</f>
        <v>0</v>
      </c>
      <c r="E43" s="131">
        <f>[1]Hoja1!D1063</f>
        <v>0</v>
      </c>
      <c r="F43" s="131">
        <f>[1]Hoja1!E1063</f>
        <v>0</v>
      </c>
      <c r="G43" s="131">
        <f>[1]Hoja1!F1063</f>
        <v>0</v>
      </c>
      <c r="H43" s="131">
        <f>[1]Hoja1!G1063</f>
        <v>0</v>
      </c>
      <c r="I43" s="131">
        <f>[1]Hoja1!H1063</f>
        <v>0</v>
      </c>
      <c r="J43" s="131">
        <f>[1]Hoja1!I1063</f>
        <v>0</v>
      </c>
      <c r="K43" s="131">
        <f>[1]Hoja1!J1063</f>
        <v>0</v>
      </c>
      <c r="L43" s="131">
        <f>[1]Hoja1!K1063</f>
        <v>2000</v>
      </c>
      <c r="M43" s="131">
        <f>[1]Hoja1!L1063</f>
        <v>0</v>
      </c>
      <c r="N43" s="131">
        <f>[1]Hoja1!M1063</f>
        <v>0</v>
      </c>
      <c r="O43" s="131">
        <f>[1]Hoja1!N1063</f>
        <v>0</v>
      </c>
    </row>
    <row r="44" spans="1:15" ht="15.75" thickBot="1" x14ac:dyDescent="0.3">
      <c r="A44" s="83" t="s">
        <v>42</v>
      </c>
      <c r="B44" s="78" t="s">
        <v>43</v>
      </c>
      <c r="C44" s="80">
        <f t="shared" si="1"/>
        <v>638750</v>
      </c>
      <c r="D44" s="131">
        <f>[1]Hoja1!C1331</f>
        <v>226000</v>
      </c>
      <c r="E44" s="131">
        <f>[1]Hoja1!D1331</f>
        <v>14500</v>
      </c>
      <c r="F44" s="131">
        <f>[1]Hoja1!E1331</f>
        <v>125250</v>
      </c>
      <c r="G44" s="131">
        <f>[1]Hoja1!F1331</f>
        <v>5500</v>
      </c>
      <c r="H44" s="131">
        <f>[1]Hoja1!G1331</f>
        <v>3000</v>
      </c>
      <c r="I44" s="131">
        <f>[1]Hoja1!H1331</f>
        <v>226000</v>
      </c>
      <c r="J44" s="131">
        <f>[1]Hoja1!I1331</f>
        <v>10000</v>
      </c>
      <c r="K44" s="131">
        <f>[1]Hoja1!J1331</f>
        <v>3500</v>
      </c>
      <c r="L44" s="131">
        <f>[1]Hoja1!K1331</f>
        <v>13500</v>
      </c>
      <c r="M44" s="131">
        <f>[1]Hoja1!L1331</f>
        <v>8500</v>
      </c>
      <c r="N44" s="131">
        <f>[1]Hoja1!M1331</f>
        <v>1500</v>
      </c>
      <c r="O44" s="131">
        <f>[1]Hoja1!N1331</f>
        <v>1500</v>
      </c>
    </row>
    <row r="45" spans="1:15" ht="15.75" thickBot="1" x14ac:dyDescent="0.3">
      <c r="A45" s="83" t="s">
        <v>44</v>
      </c>
      <c r="B45" s="78" t="s">
        <v>45</v>
      </c>
      <c r="C45" s="80">
        <f t="shared" si="1"/>
        <v>245000</v>
      </c>
      <c r="D45" s="131">
        <f>[1]Hoja1!C1356</f>
        <v>5000</v>
      </c>
      <c r="E45" s="131">
        <f>[1]Hoja1!D1356</f>
        <v>12000</v>
      </c>
      <c r="F45" s="131">
        <f>[1]Hoja1!E1356</f>
        <v>13000</v>
      </c>
      <c r="G45" s="131">
        <f>[1]Hoja1!F1356</f>
        <v>205000</v>
      </c>
      <c r="H45" s="131">
        <f>[1]Hoja1!G1356</f>
        <v>0</v>
      </c>
      <c r="I45" s="131">
        <f>[1]Hoja1!H1356</f>
        <v>0</v>
      </c>
      <c r="J45" s="131">
        <f>[1]Hoja1!I1356</f>
        <v>5000</v>
      </c>
      <c r="K45" s="131">
        <f>[1]Hoja1!J1356</f>
        <v>0</v>
      </c>
      <c r="L45" s="131">
        <f>[1]Hoja1!K1356</f>
        <v>0</v>
      </c>
      <c r="M45" s="131">
        <f>[1]Hoja1!L1356</f>
        <v>5000</v>
      </c>
      <c r="N45" s="131">
        <f>[1]Hoja1!M1356</f>
        <v>0</v>
      </c>
      <c r="O45" s="131">
        <f>[1]Hoja1!N1356</f>
        <v>0</v>
      </c>
    </row>
    <row r="46" spans="1:15" ht="15.75" thickBot="1" x14ac:dyDescent="0.3">
      <c r="A46" s="83" t="s">
        <v>46</v>
      </c>
      <c r="B46" s="78" t="s">
        <v>47</v>
      </c>
      <c r="C46" s="80">
        <f t="shared" si="1"/>
        <v>600</v>
      </c>
      <c r="D46" s="131">
        <f>[1]Hoja1!C1357</f>
        <v>0</v>
      </c>
      <c r="E46" s="131">
        <f>[1]Hoja1!D1357</f>
        <v>0</v>
      </c>
      <c r="F46" s="131">
        <f>[1]Hoja1!E1357</f>
        <v>600</v>
      </c>
      <c r="G46" s="131">
        <f>[1]Hoja1!F1357</f>
        <v>0</v>
      </c>
      <c r="H46" s="131">
        <f>[1]Hoja1!G1357</f>
        <v>0</v>
      </c>
      <c r="I46" s="131">
        <f>[1]Hoja1!H1357</f>
        <v>0</v>
      </c>
      <c r="J46" s="131">
        <f>[1]Hoja1!I1357</f>
        <v>0</v>
      </c>
      <c r="K46" s="131">
        <f>[1]Hoja1!J1357</f>
        <v>0</v>
      </c>
      <c r="L46" s="131">
        <f>[1]Hoja1!K1357</f>
        <v>0</v>
      </c>
      <c r="M46" s="131">
        <f>[1]Hoja1!L1357</f>
        <v>0</v>
      </c>
      <c r="N46" s="131">
        <f>[1]Hoja1!M1357</f>
        <v>0</v>
      </c>
      <c r="O46" s="131">
        <f>[1]Hoja1!N1357</f>
        <v>0</v>
      </c>
    </row>
    <row r="47" spans="1:15" ht="15.75" thickBot="1" x14ac:dyDescent="0.3">
      <c r="A47" s="83" t="s">
        <v>48</v>
      </c>
      <c r="B47" s="78" t="s">
        <v>49</v>
      </c>
      <c r="C47" s="80">
        <f t="shared" si="1"/>
        <v>1499000</v>
      </c>
      <c r="D47" s="131">
        <f>[1]Hoja1!C1375</f>
        <v>136250.01</v>
      </c>
      <c r="E47" s="131">
        <f>[1]Hoja1!D1375</f>
        <v>277750.01</v>
      </c>
      <c r="F47" s="131">
        <f>[1]Hoja1!E1375</f>
        <v>214750.01</v>
      </c>
      <c r="G47" s="131">
        <f>[1]Hoja1!F1375</f>
        <v>136250.01</v>
      </c>
      <c r="H47" s="131">
        <f>[1]Hoja1!G1375</f>
        <v>136250</v>
      </c>
      <c r="I47" s="131">
        <f>[1]Hoja1!H1375</f>
        <v>93250</v>
      </c>
      <c r="J47" s="131">
        <f>[1]Hoja1!I1375</f>
        <v>36250</v>
      </c>
      <c r="K47" s="131">
        <f>[1]Hoja1!J1375</f>
        <v>102750</v>
      </c>
      <c r="L47" s="131">
        <f>[1]Hoja1!K1375</f>
        <v>103750</v>
      </c>
      <c r="M47" s="131">
        <f>[1]Hoja1!L1375</f>
        <v>36250</v>
      </c>
      <c r="N47" s="131">
        <f>[1]Hoja1!M1375</f>
        <v>102750</v>
      </c>
      <c r="O47" s="131">
        <f>[1]Hoja1!N1375</f>
        <v>122749.96</v>
      </c>
    </row>
    <row r="48" spans="1:15" ht="15.75" thickBot="1" x14ac:dyDescent="0.3">
      <c r="A48" s="83" t="s">
        <v>50</v>
      </c>
      <c r="B48" s="78" t="s">
        <v>51</v>
      </c>
      <c r="C48" s="80">
        <f t="shared" si="1"/>
        <v>27000</v>
      </c>
      <c r="D48" s="131">
        <f>[1]Hoja1!C1391</f>
        <v>2000</v>
      </c>
      <c r="E48" s="131">
        <f>[1]Hoja1!D1391</f>
        <v>3500</v>
      </c>
      <c r="F48" s="131">
        <f>[1]Hoja1!E1391</f>
        <v>2000</v>
      </c>
      <c r="G48" s="131">
        <f>[1]Hoja1!F1391</f>
        <v>2000</v>
      </c>
      <c r="H48" s="131">
        <f>[1]Hoja1!G1391</f>
        <v>2000</v>
      </c>
      <c r="I48" s="131">
        <f>[1]Hoja1!H1391</f>
        <v>2000</v>
      </c>
      <c r="J48" s="131">
        <f>[1]Hoja1!I1391</f>
        <v>2000</v>
      </c>
      <c r="K48" s="131">
        <f>[1]Hoja1!J1391</f>
        <v>2000</v>
      </c>
      <c r="L48" s="131">
        <f>[1]Hoja1!K1391</f>
        <v>3500</v>
      </c>
      <c r="M48" s="131">
        <f>[1]Hoja1!L1391</f>
        <v>2000</v>
      </c>
      <c r="N48" s="131">
        <f>[1]Hoja1!M1391</f>
        <v>2000</v>
      </c>
      <c r="O48" s="131">
        <f>[1]Hoja1!N1391</f>
        <v>2000</v>
      </c>
    </row>
    <row r="49" spans="1:15" ht="15.75" thickBot="1" x14ac:dyDescent="0.3">
      <c r="A49" s="83" t="s">
        <v>52</v>
      </c>
      <c r="B49" s="78" t="s">
        <v>53</v>
      </c>
      <c r="C49" s="80">
        <f t="shared" si="1"/>
        <v>199000</v>
      </c>
      <c r="D49" s="131">
        <f>[1]Hoja1!C1395</f>
        <v>9500</v>
      </c>
      <c r="E49" s="131">
        <f>[1]Hoja1!D1395</f>
        <v>39500</v>
      </c>
      <c r="F49" s="131">
        <f>[1]Hoja1!E1395</f>
        <v>9500</v>
      </c>
      <c r="G49" s="131">
        <f>[1]Hoja1!F1395</f>
        <v>9500</v>
      </c>
      <c r="H49" s="131">
        <f>[1]Hoja1!G1395</f>
        <v>39500</v>
      </c>
      <c r="I49" s="131">
        <f>[1]Hoja1!H1395</f>
        <v>9500</v>
      </c>
      <c r="J49" s="131">
        <f>[1]Hoja1!I1395</f>
        <v>9500</v>
      </c>
      <c r="K49" s="131">
        <f>[1]Hoja1!J1395</f>
        <v>9500</v>
      </c>
      <c r="L49" s="131">
        <f>[1]Hoja1!K1395</f>
        <v>34500</v>
      </c>
      <c r="M49" s="131">
        <f>[1]Hoja1!L1395</f>
        <v>9500</v>
      </c>
      <c r="N49" s="131">
        <f>[1]Hoja1!M1395</f>
        <v>9500</v>
      </c>
      <c r="O49" s="131">
        <f>[1]Hoja1!N1395</f>
        <v>9500</v>
      </c>
    </row>
    <row r="50" spans="1:15" ht="15.75" thickBot="1" x14ac:dyDescent="0.3">
      <c r="A50" s="83" t="s">
        <v>54</v>
      </c>
      <c r="B50" s="78" t="s">
        <v>55</v>
      </c>
      <c r="C50" s="80">
        <f t="shared" si="1"/>
        <v>37100</v>
      </c>
      <c r="D50" s="131">
        <f>[1]Hoja1!C1425</f>
        <v>4000</v>
      </c>
      <c r="E50" s="131">
        <f>[1]Hoja1!D1425</f>
        <v>12000</v>
      </c>
      <c r="F50" s="131">
        <f>[1]Hoja1!E1425</f>
        <v>1000</v>
      </c>
      <c r="G50" s="131">
        <f>[1]Hoja1!F1425</f>
        <v>1500</v>
      </c>
      <c r="H50" s="131">
        <f>[1]Hoja1!G1425</f>
        <v>1800</v>
      </c>
      <c r="I50" s="131">
        <f>[1]Hoja1!H1425</f>
        <v>5500</v>
      </c>
      <c r="J50" s="131">
        <f>[1]Hoja1!I1425</f>
        <v>4000</v>
      </c>
      <c r="K50" s="131">
        <f>[1]Hoja1!J1425</f>
        <v>2000</v>
      </c>
      <c r="L50" s="131">
        <f>[1]Hoja1!K1425</f>
        <v>1800</v>
      </c>
      <c r="M50" s="131">
        <f>[1]Hoja1!L1425</f>
        <v>1500</v>
      </c>
      <c r="N50" s="131">
        <f>[1]Hoja1!M1425</f>
        <v>1000</v>
      </c>
      <c r="O50" s="131">
        <f>[1]Hoja1!N1425</f>
        <v>1000</v>
      </c>
    </row>
    <row r="51" spans="1:15" ht="15.75" thickBot="1" x14ac:dyDescent="0.3">
      <c r="A51" s="83" t="s">
        <v>56</v>
      </c>
      <c r="B51" s="78" t="s">
        <v>57</v>
      </c>
      <c r="C51" s="80">
        <f t="shared" si="1"/>
        <v>39999.960000000014</v>
      </c>
      <c r="D51" s="131">
        <f>[1]Hoja1!C1426</f>
        <v>3333.33</v>
      </c>
      <c r="E51" s="131">
        <f>[1]Hoja1!D1426</f>
        <v>3333.33</v>
      </c>
      <c r="F51" s="131">
        <f>[1]Hoja1!E1426</f>
        <v>3333.33</v>
      </c>
      <c r="G51" s="131">
        <f>[1]Hoja1!F1426</f>
        <v>3333.33</v>
      </c>
      <c r="H51" s="131">
        <f>[1]Hoja1!G1426</f>
        <v>3333.33</v>
      </c>
      <c r="I51" s="131">
        <f>[1]Hoja1!H1426</f>
        <v>3333.33</v>
      </c>
      <c r="J51" s="131">
        <f>[1]Hoja1!I1426</f>
        <v>3333.33</v>
      </c>
      <c r="K51" s="131">
        <f>[1]Hoja1!J1426</f>
        <v>3333.33</v>
      </c>
      <c r="L51" s="131">
        <f>[1]Hoja1!K1426</f>
        <v>3333.33</v>
      </c>
      <c r="M51" s="131">
        <f>[1]Hoja1!L1426</f>
        <v>3333.33</v>
      </c>
      <c r="N51" s="131">
        <f>[1]Hoja1!M1426</f>
        <v>3333.33</v>
      </c>
      <c r="O51" s="131">
        <f>[1]Hoja1!N1426</f>
        <v>3333.33</v>
      </c>
    </row>
    <row r="52" spans="1:15" ht="15.75" thickBot="1" x14ac:dyDescent="0.3">
      <c r="A52" s="83" t="s">
        <v>58</v>
      </c>
      <c r="B52" s="78" t="s">
        <v>59</v>
      </c>
      <c r="C52" s="80">
        <f t="shared" si="1"/>
        <v>9078000</v>
      </c>
      <c r="D52" s="131">
        <f>[1]Hoja1!C1555</f>
        <v>756500</v>
      </c>
      <c r="E52" s="131">
        <f>[1]Hoja1!D1555</f>
        <v>756500</v>
      </c>
      <c r="F52" s="131">
        <f>[1]Hoja1!E1555</f>
        <v>756500</v>
      </c>
      <c r="G52" s="131">
        <f>[1]Hoja1!F1555</f>
        <v>756500</v>
      </c>
      <c r="H52" s="131">
        <f>[1]Hoja1!G1555</f>
        <v>756500</v>
      </c>
      <c r="I52" s="131">
        <f>[1]Hoja1!H1555</f>
        <v>756500</v>
      </c>
      <c r="J52" s="131">
        <f>[1]Hoja1!I1555</f>
        <v>756500</v>
      </c>
      <c r="K52" s="131">
        <f>[1]Hoja1!J1555</f>
        <v>756500</v>
      </c>
      <c r="L52" s="131">
        <f>[1]Hoja1!K1555</f>
        <v>756500</v>
      </c>
      <c r="M52" s="131">
        <f>[1]Hoja1!L1555</f>
        <v>756500</v>
      </c>
      <c r="N52" s="131">
        <f>[1]Hoja1!M1555</f>
        <v>756500</v>
      </c>
      <c r="O52" s="131">
        <f>[1]Hoja1!N1555</f>
        <v>756500</v>
      </c>
    </row>
    <row r="53" spans="1:15" ht="15.75" thickBot="1" x14ac:dyDescent="0.3">
      <c r="A53" s="83" t="s">
        <v>60</v>
      </c>
      <c r="B53" s="78" t="s">
        <v>61</v>
      </c>
      <c r="C53" s="80">
        <f t="shared" si="1"/>
        <v>502399.99999999994</v>
      </c>
      <c r="D53" s="131">
        <f>[1]Hoja1!C1575</f>
        <v>143799.4</v>
      </c>
      <c r="E53" s="131">
        <f>[1]Hoja1!D1575</f>
        <v>59600.1</v>
      </c>
      <c r="F53" s="131">
        <f>[1]Hoja1!E1575</f>
        <v>200</v>
      </c>
      <c r="G53" s="131">
        <f>[1]Hoja1!F1575</f>
        <v>59600.1</v>
      </c>
      <c r="H53" s="131">
        <f>[1]Hoja1!G1575</f>
        <v>200</v>
      </c>
      <c r="I53" s="131">
        <f>[1]Hoja1!H1575</f>
        <v>59600.1</v>
      </c>
      <c r="J53" s="131">
        <f>[1]Hoja1!I1575</f>
        <v>200</v>
      </c>
      <c r="K53" s="131">
        <f>[1]Hoja1!J1575</f>
        <v>119000.2</v>
      </c>
      <c r="L53" s="131">
        <f>[1]Hoja1!K1575</f>
        <v>200</v>
      </c>
      <c r="M53" s="131">
        <f>[1]Hoja1!L1575</f>
        <v>59600.1</v>
      </c>
      <c r="N53" s="131">
        <f>[1]Hoja1!M1575</f>
        <v>200</v>
      </c>
      <c r="O53" s="131">
        <f>[1]Hoja1!N1575</f>
        <v>200</v>
      </c>
    </row>
    <row r="54" spans="1:15" ht="15.75" thickBot="1" x14ac:dyDescent="0.3">
      <c r="A54" s="83" t="s">
        <v>62</v>
      </c>
      <c r="B54" s="78" t="s">
        <v>63</v>
      </c>
      <c r="C54" s="80">
        <f t="shared" si="1"/>
        <v>2652239.2000000002</v>
      </c>
      <c r="D54" s="131">
        <f>[1]Hoja1!C1651</f>
        <v>25800</v>
      </c>
      <c r="E54" s="131">
        <f>[1]Hoja1!D1651</f>
        <v>224000</v>
      </c>
      <c r="F54" s="131">
        <f>[1]Hoja1!E1651</f>
        <v>490000</v>
      </c>
      <c r="G54" s="131">
        <f>[1]Hoja1!F1651</f>
        <v>62000</v>
      </c>
      <c r="H54" s="131">
        <f>[1]Hoja1!G1651</f>
        <v>0</v>
      </c>
      <c r="I54" s="131">
        <f>[1]Hoja1!H1651</f>
        <v>59000</v>
      </c>
      <c r="J54" s="131">
        <f>[1]Hoja1!I1651</f>
        <v>17800</v>
      </c>
      <c r="K54" s="131">
        <f>[1]Hoja1!J1651</f>
        <v>1721639.2</v>
      </c>
      <c r="L54" s="131">
        <f>[1]Hoja1!K1651</f>
        <v>0</v>
      </c>
      <c r="M54" s="131">
        <f>[1]Hoja1!L1651</f>
        <v>52000</v>
      </c>
      <c r="N54" s="131">
        <f>[1]Hoja1!M1651</f>
        <v>0</v>
      </c>
      <c r="O54" s="131">
        <f>[1]Hoja1!N1651</f>
        <v>0</v>
      </c>
    </row>
    <row r="55" spans="1:15" ht="15.75" thickBot="1" x14ac:dyDescent="0.3">
      <c r="A55" s="83" t="s">
        <v>64</v>
      </c>
      <c r="B55" s="78" t="s">
        <v>65</v>
      </c>
      <c r="C55" s="80">
        <f t="shared" si="1"/>
        <v>410500</v>
      </c>
      <c r="D55" s="131">
        <f>[1]Hoja1!C1688</f>
        <v>63000</v>
      </c>
      <c r="E55" s="131">
        <f>[1]Hoja1!D1688</f>
        <v>129900</v>
      </c>
      <c r="F55" s="131">
        <f>[1]Hoja1!E1688</f>
        <v>5900</v>
      </c>
      <c r="G55" s="131">
        <f>[1]Hoja1!F1688</f>
        <v>5900</v>
      </c>
      <c r="H55" s="131">
        <f>[1]Hoja1!G1688</f>
        <v>16400</v>
      </c>
      <c r="I55" s="131">
        <f>[1]Hoja1!H1688</f>
        <v>5900</v>
      </c>
      <c r="J55" s="131">
        <f>[1]Hoja1!I1688</f>
        <v>43500</v>
      </c>
      <c r="K55" s="131">
        <f>[1]Hoja1!J1688</f>
        <v>5900</v>
      </c>
      <c r="L55" s="131">
        <f>[1]Hoja1!K1688</f>
        <v>116400</v>
      </c>
      <c r="M55" s="131">
        <f>[1]Hoja1!L1688</f>
        <v>5900</v>
      </c>
      <c r="N55" s="131">
        <f>[1]Hoja1!M1688</f>
        <v>5900</v>
      </c>
      <c r="O55" s="131">
        <f>[1]Hoja1!N1688</f>
        <v>5900</v>
      </c>
    </row>
    <row r="56" spans="1:15" ht="15.75" thickBot="1" x14ac:dyDescent="0.3">
      <c r="A56" s="83" t="s">
        <v>66</v>
      </c>
      <c r="B56" s="78" t="s">
        <v>67</v>
      </c>
      <c r="C56" s="80">
        <f t="shared" si="1"/>
        <v>237000</v>
      </c>
      <c r="D56" s="131">
        <f>[1]Hoja1!C1689</f>
        <v>90000</v>
      </c>
      <c r="E56" s="131">
        <f>[1]Hoja1!D1689</f>
        <v>49500</v>
      </c>
      <c r="F56" s="131">
        <f>[1]Hoja1!E1689</f>
        <v>24000</v>
      </c>
      <c r="G56" s="131">
        <f>[1]Hoja1!F1689</f>
        <v>20000</v>
      </c>
      <c r="H56" s="131">
        <f>[1]Hoja1!G1689</f>
        <v>1500</v>
      </c>
      <c r="I56" s="131">
        <f>[1]Hoja1!H1689</f>
        <v>3000</v>
      </c>
      <c r="J56" s="131">
        <f>[1]Hoja1!I1689</f>
        <v>15000</v>
      </c>
      <c r="K56" s="131">
        <f>[1]Hoja1!J1689</f>
        <v>1500</v>
      </c>
      <c r="L56" s="131">
        <f>[1]Hoja1!K1689</f>
        <v>25000</v>
      </c>
      <c r="M56" s="131">
        <f>[1]Hoja1!L1689</f>
        <v>1500</v>
      </c>
      <c r="N56" s="131">
        <f>[1]Hoja1!M1689</f>
        <v>6000</v>
      </c>
      <c r="O56" s="131">
        <f>[1]Hoja1!N1689</f>
        <v>0</v>
      </c>
    </row>
    <row r="57" spans="1:15" ht="15.75" thickBot="1" x14ac:dyDescent="0.3">
      <c r="A57" s="83" t="s">
        <v>68</v>
      </c>
      <c r="B57" s="78" t="s">
        <v>69</v>
      </c>
      <c r="C57" s="80">
        <f t="shared" si="1"/>
        <v>12500</v>
      </c>
      <c r="D57" s="131">
        <f>[1]Hoja1!C1694</f>
        <v>0</v>
      </c>
      <c r="E57" s="131">
        <f>[1]Hoja1!D1694</f>
        <v>0</v>
      </c>
      <c r="F57" s="131">
        <f>[1]Hoja1!E1694</f>
        <v>0</v>
      </c>
      <c r="G57" s="131">
        <f>[1]Hoja1!F1694</f>
        <v>0</v>
      </c>
      <c r="H57" s="131">
        <f>[1]Hoja1!G1694</f>
        <v>0</v>
      </c>
      <c r="I57" s="131">
        <f>[1]Hoja1!H1694</f>
        <v>12500</v>
      </c>
      <c r="J57" s="131">
        <f>[1]Hoja1!I1694</f>
        <v>0</v>
      </c>
      <c r="K57" s="131">
        <f>[1]Hoja1!J1694</f>
        <v>0</v>
      </c>
      <c r="L57" s="131">
        <f>[1]Hoja1!K1694</f>
        <v>0</v>
      </c>
      <c r="M57" s="131">
        <f>[1]Hoja1!L1694</f>
        <v>0</v>
      </c>
      <c r="N57" s="131">
        <f>[1]Hoja1!M1694</f>
        <v>0</v>
      </c>
      <c r="O57" s="131">
        <f>[1]Hoja1!N1694</f>
        <v>0</v>
      </c>
    </row>
    <row r="58" spans="1:15" ht="15.75" thickBot="1" x14ac:dyDescent="0.3">
      <c r="A58" s="83" t="s">
        <v>70</v>
      </c>
      <c r="B58" s="78" t="s">
        <v>71</v>
      </c>
      <c r="C58" s="80">
        <f t="shared" si="1"/>
        <v>150000</v>
      </c>
      <c r="D58" s="131">
        <f>[1]Hoja1!C1696</f>
        <v>150000</v>
      </c>
      <c r="E58" s="131">
        <f>[1]Hoja1!D1696</f>
        <v>0</v>
      </c>
      <c r="F58" s="131">
        <f>[1]Hoja1!E1696</f>
        <v>0</v>
      </c>
      <c r="G58" s="131">
        <f>[1]Hoja1!F1696</f>
        <v>0</v>
      </c>
      <c r="H58" s="131">
        <f>[1]Hoja1!G1696</f>
        <v>0</v>
      </c>
      <c r="I58" s="131">
        <f>[1]Hoja1!H1696</f>
        <v>0</v>
      </c>
      <c r="J58" s="131">
        <f>[1]Hoja1!I1696</f>
        <v>0</v>
      </c>
      <c r="K58" s="131">
        <f>[1]Hoja1!J1696</f>
        <v>0</v>
      </c>
      <c r="L58" s="131">
        <f>[1]Hoja1!K1696</f>
        <v>0</v>
      </c>
      <c r="M58" s="131">
        <f>[1]Hoja1!L1696</f>
        <v>0</v>
      </c>
      <c r="N58" s="131">
        <f>[1]Hoja1!M1696</f>
        <v>0</v>
      </c>
      <c r="O58" s="131">
        <f>[1]Hoja1!N1696</f>
        <v>0</v>
      </c>
    </row>
    <row r="59" spans="1:15" ht="15.75" thickBot="1" x14ac:dyDescent="0.3">
      <c r="A59" s="83" t="s">
        <v>72</v>
      </c>
      <c r="B59" s="78" t="s">
        <v>73</v>
      </c>
      <c r="C59" s="80">
        <f t="shared" si="1"/>
        <v>710000</v>
      </c>
      <c r="D59" s="131">
        <f>[1]Hoja1!C2133</f>
        <v>2500</v>
      </c>
      <c r="E59" s="131">
        <f>[1]Hoja1!D2133</f>
        <v>100000</v>
      </c>
      <c r="F59" s="131">
        <f>[1]Hoja1!E2133</f>
        <v>500000</v>
      </c>
      <c r="G59" s="131">
        <f>[1]Hoja1!F2133</f>
        <v>0</v>
      </c>
      <c r="H59" s="131">
        <f>[1]Hoja1!G2133</f>
        <v>0</v>
      </c>
      <c r="I59" s="131">
        <f>[1]Hoja1!H2133</f>
        <v>107500</v>
      </c>
      <c r="J59" s="131">
        <f>[1]Hoja1!I2133</f>
        <v>0</v>
      </c>
      <c r="K59" s="131">
        <f>[1]Hoja1!J2133</f>
        <v>0</v>
      </c>
      <c r="L59" s="131">
        <f>[1]Hoja1!K2133</f>
        <v>0</v>
      </c>
      <c r="M59" s="131">
        <f>[1]Hoja1!L2133</f>
        <v>0</v>
      </c>
      <c r="N59" s="131">
        <f>[1]Hoja1!M2133</f>
        <v>0</v>
      </c>
      <c r="O59" s="131">
        <f>[1]Hoja1!N2133</f>
        <v>0</v>
      </c>
    </row>
    <row r="60" spans="1:15" ht="15.75" thickBot="1" x14ac:dyDescent="0.3">
      <c r="A60" s="83" t="s">
        <v>74</v>
      </c>
      <c r="B60" s="78" t="s">
        <v>75</v>
      </c>
      <c r="C60" s="80">
        <f t="shared" si="1"/>
        <v>644000</v>
      </c>
      <c r="D60" s="131">
        <f>[1]Hoja1!C2278</f>
        <v>10000</v>
      </c>
      <c r="E60" s="131">
        <f>[1]Hoja1!D2278</f>
        <v>0</v>
      </c>
      <c r="F60" s="131">
        <f>[1]Hoja1!E2278</f>
        <v>0</v>
      </c>
      <c r="G60" s="131">
        <f>[1]Hoja1!F2278</f>
        <v>0</v>
      </c>
      <c r="H60" s="131">
        <f>[1]Hoja1!G2278</f>
        <v>0</v>
      </c>
      <c r="I60" s="131">
        <f>[1]Hoja1!H2278</f>
        <v>0</v>
      </c>
      <c r="J60" s="131">
        <f>[1]Hoja1!I2278</f>
        <v>600000</v>
      </c>
      <c r="K60" s="131">
        <f>[1]Hoja1!J2278</f>
        <v>0</v>
      </c>
      <c r="L60" s="131">
        <f>[1]Hoja1!K2278</f>
        <v>0</v>
      </c>
      <c r="M60" s="131">
        <f>[1]Hoja1!L2278</f>
        <v>34000</v>
      </c>
      <c r="N60" s="131">
        <f>[1]Hoja1!M2278</f>
        <v>0</v>
      </c>
      <c r="O60" s="131">
        <f>[1]Hoja1!N2278</f>
        <v>0</v>
      </c>
    </row>
    <row r="61" spans="1:15" ht="15.75" thickBot="1" x14ac:dyDescent="0.3">
      <c r="A61" s="83" t="s">
        <v>76</v>
      </c>
      <c r="B61" s="78" t="s">
        <v>77</v>
      </c>
      <c r="C61" s="80">
        <f t="shared" si="1"/>
        <v>293599.99999999988</v>
      </c>
      <c r="D61" s="131">
        <v>135666.74</v>
      </c>
      <c r="E61" s="131">
        <v>85866.66</v>
      </c>
      <c r="F61" s="131">
        <v>3466.66</v>
      </c>
      <c r="G61" s="131">
        <v>11666.66</v>
      </c>
      <c r="H61" s="131">
        <v>3466.66</v>
      </c>
      <c r="I61" s="131">
        <v>5666.66</v>
      </c>
      <c r="J61" s="131">
        <v>35866.660000000003</v>
      </c>
      <c r="K61" s="131">
        <v>1666.66</v>
      </c>
      <c r="L61" s="131">
        <v>3466.66</v>
      </c>
      <c r="M61" s="131">
        <v>3466.66</v>
      </c>
      <c r="N61" s="131">
        <v>1666.66</v>
      </c>
      <c r="O61" s="131">
        <v>1666.66</v>
      </c>
    </row>
    <row r="62" spans="1:15" ht="15.75" thickBot="1" x14ac:dyDescent="0.3">
      <c r="A62" s="83" t="s">
        <v>78</v>
      </c>
      <c r="B62" s="78" t="s">
        <v>79</v>
      </c>
      <c r="C62" s="80">
        <f t="shared" si="1"/>
        <v>20000</v>
      </c>
      <c r="D62" s="131">
        <f>[1]Hoja1!C2454</f>
        <v>0</v>
      </c>
      <c r="E62" s="131">
        <f>[1]Hoja1!D2454</f>
        <v>10000</v>
      </c>
      <c r="F62" s="131">
        <f>[1]Hoja1!E2454</f>
        <v>10000</v>
      </c>
      <c r="G62" s="131">
        <f>[1]Hoja1!F2454</f>
        <v>0</v>
      </c>
      <c r="H62" s="131">
        <f>[1]Hoja1!G2454</f>
        <v>0</v>
      </c>
      <c r="I62" s="131">
        <f>[1]Hoja1!H2454</f>
        <v>0</v>
      </c>
      <c r="J62" s="131">
        <f>[1]Hoja1!I2454</f>
        <v>0</v>
      </c>
      <c r="K62" s="131">
        <f>[1]Hoja1!J2454</f>
        <v>0</v>
      </c>
      <c r="L62" s="131">
        <f>[1]Hoja1!K2454</f>
        <v>0</v>
      </c>
      <c r="M62" s="131">
        <f>[1]Hoja1!L2454</f>
        <v>0</v>
      </c>
      <c r="N62" s="131">
        <f>[1]Hoja1!M2454</f>
        <v>0</v>
      </c>
      <c r="O62" s="131">
        <f>[1]Hoja1!N2454</f>
        <v>0</v>
      </c>
    </row>
    <row r="63" spans="1:15" ht="15.75" thickBot="1" x14ac:dyDescent="0.3">
      <c r="A63" s="83" t="s">
        <v>80</v>
      </c>
      <c r="B63" s="78" t="s">
        <v>81</v>
      </c>
      <c r="C63" s="80">
        <f t="shared" si="1"/>
        <v>9300</v>
      </c>
      <c r="D63" s="131">
        <f>[1]Hoja1!C2587</f>
        <v>1300</v>
      </c>
      <c r="E63" s="131">
        <f>[1]Hoja1!D2587</f>
        <v>0</v>
      </c>
      <c r="F63" s="131">
        <f>[1]Hoja1!E2587</f>
        <v>0</v>
      </c>
      <c r="G63" s="131">
        <f>[1]Hoja1!F2587</f>
        <v>0</v>
      </c>
      <c r="H63" s="131">
        <f>[1]Hoja1!G2587</f>
        <v>0</v>
      </c>
      <c r="I63" s="131">
        <f>[1]Hoja1!H2587</f>
        <v>8000</v>
      </c>
      <c r="J63" s="131">
        <f>[1]Hoja1!I2587</f>
        <v>0</v>
      </c>
      <c r="K63" s="131">
        <f>[1]Hoja1!J2587</f>
        <v>0</v>
      </c>
      <c r="L63" s="131">
        <f>[1]Hoja1!K2587</f>
        <v>0</v>
      </c>
      <c r="M63" s="131">
        <f>[1]Hoja1!L2587</f>
        <v>0</v>
      </c>
      <c r="N63" s="131">
        <f>[1]Hoja1!M2587</f>
        <v>0</v>
      </c>
      <c r="O63" s="131">
        <f>[1]Hoja1!N2587</f>
        <v>0</v>
      </c>
    </row>
    <row r="64" spans="1:15" ht="15.75" thickBot="1" x14ac:dyDescent="0.3">
      <c r="A64" s="83" t="s">
        <v>82</v>
      </c>
      <c r="B64" s="78" t="s">
        <v>83</v>
      </c>
      <c r="C64" s="80">
        <f t="shared" si="1"/>
        <v>103600</v>
      </c>
      <c r="D64" s="131">
        <f>[1]Hoja1!C2723</f>
        <v>11000</v>
      </c>
      <c r="E64" s="131">
        <f>[1]Hoja1!D2723</f>
        <v>0</v>
      </c>
      <c r="F64" s="131">
        <f>[1]Hoja1!E2723</f>
        <v>16000</v>
      </c>
      <c r="G64" s="131">
        <f>[1]Hoja1!F2723</f>
        <v>0</v>
      </c>
      <c r="H64" s="131">
        <f>[1]Hoja1!G2723</f>
        <v>1000</v>
      </c>
      <c r="I64" s="131">
        <f>[1]Hoja1!H2723</f>
        <v>27600</v>
      </c>
      <c r="J64" s="131">
        <f>[1]Hoja1!I2723</f>
        <v>1000</v>
      </c>
      <c r="K64" s="131">
        <f>[1]Hoja1!J2723</f>
        <v>30000</v>
      </c>
      <c r="L64" s="131">
        <f>[1]Hoja1!K2723</f>
        <v>1000</v>
      </c>
      <c r="M64" s="131">
        <f>[1]Hoja1!L2723</f>
        <v>15000</v>
      </c>
      <c r="N64" s="131">
        <f>[1]Hoja1!M2723</f>
        <v>1000</v>
      </c>
      <c r="O64" s="131">
        <f>[1]Hoja1!N2723</f>
        <v>0</v>
      </c>
    </row>
    <row r="65" spans="1:15" ht="15.75" thickBot="1" x14ac:dyDescent="0.3">
      <c r="A65" s="83" t="s">
        <v>84</v>
      </c>
      <c r="B65" s="78" t="s">
        <v>85</v>
      </c>
      <c r="C65" s="80">
        <f t="shared" si="1"/>
        <v>15500</v>
      </c>
      <c r="D65" s="131">
        <f>[1]Hoja1!C2763</f>
        <v>500</v>
      </c>
      <c r="E65" s="131">
        <f>[1]Hoja1!D2763</f>
        <v>15000</v>
      </c>
      <c r="F65" s="131">
        <f>[1]Hoja1!E2763</f>
        <v>0</v>
      </c>
      <c r="G65" s="131">
        <f>[1]Hoja1!F2763</f>
        <v>0</v>
      </c>
      <c r="H65" s="131">
        <f>[1]Hoja1!G2763</f>
        <v>0</v>
      </c>
      <c r="I65" s="131">
        <f>[1]Hoja1!H2763</f>
        <v>0</v>
      </c>
      <c r="J65" s="131">
        <f>[1]Hoja1!I2763</f>
        <v>0</v>
      </c>
      <c r="K65" s="131">
        <f>[1]Hoja1!J2763</f>
        <v>0</v>
      </c>
      <c r="L65" s="131">
        <f>[1]Hoja1!K2763</f>
        <v>0</v>
      </c>
      <c r="M65" s="131">
        <f>[1]Hoja1!L2763</f>
        <v>0</v>
      </c>
      <c r="N65" s="131">
        <f>[1]Hoja1!M2763</f>
        <v>0</v>
      </c>
      <c r="O65" s="131">
        <f>[1]Hoja1!N2763</f>
        <v>0</v>
      </c>
    </row>
    <row r="66" spans="1:15" ht="15.75" thickBot="1" x14ac:dyDescent="0.3">
      <c r="A66" s="83" t="s">
        <v>86</v>
      </c>
      <c r="B66" s="78" t="s">
        <v>87</v>
      </c>
      <c r="C66" s="80">
        <f t="shared" si="1"/>
        <v>24000</v>
      </c>
      <c r="D66" s="131">
        <f>[1]Hoja1!C2764</f>
        <v>2000</v>
      </c>
      <c r="E66" s="131">
        <f>[1]Hoja1!D2764</f>
        <v>2000</v>
      </c>
      <c r="F66" s="131">
        <f>[1]Hoja1!E2764</f>
        <v>2000</v>
      </c>
      <c r="G66" s="131">
        <f>[1]Hoja1!F2764</f>
        <v>2000</v>
      </c>
      <c r="H66" s="131">
        <f>[1]Hoja1!G2764</f>
        <v>2000</v>
      </c>
      <c r="I66" s="131">
        <f>[1]Hoja1!H2764</f>
        <v>2000</v>
      </c>
      <c r="J66" s="131">
        <f>[1]Hoja1!I2764</f>
        <v>2000</v>
      </c>
      <c r="K66" s="131">
        <f>[1]Hoja1!J2764</f>
        <v>2000</v>
      </c>
      <c r="L66" s="131">
        <f>[1]Hoja1!K2764</f>
        <v>2000</v>
      </c>
      <c r="M66" s="131">
        <f>[1]Hoja1!L2764</f>
        <v>2000</v>
      </c>
      <c r="N66" s="131">
        <f>[1]Hoja1!M2764</f>
        <v>2000</v>
      </c>
      <c r="O66" s="131">
        <f>[1]Hoja1!N2764</f>
        <v>2000</v>
      </c>
    </row>
    <row r="67" spans="1:15" ht="15.75" thickBot="1" x14ac:dyDescent="0.3">
      <c r="A67" s="83" t="s">
        <v>88</v>
      </c>
      <c r="B67" s="78" t="s">
        <v>89</v>
      </c>
      <c r="C67" s="80">
        <f t="shared" si="1"/>
        <v>25000</v>
      </c>
      <c r="D67" s="131">
        <f>[1]Hoja1!C2801</f>
        <v>25000</v>
      </c>
      <c r="E67" s="131">
        <f>[1]Hoja1!D2801</f>
        <v>0</v>
      </c>
      <c r="F67" s="131">
        <f>[1]Hoja1!E2801</f>
        <v>0</v>
      </c>
      <c r="G67" s="131">
        <f>[1]Hoja1!F2801</f>
        <v>0</v>
      </c>
      <c r="H67" s="131">
        <f>[1]Hoja1!G2801</f>
        <v>0</v>
      </c>
      <c r="I67" s="131">
        <f>[1]Hoja1!H2801</f>
        <v>0</v>
      </c>
      <c r="J67" s="131">
        <f>[1]Hoja1!I2801</f>
        <v>0</v>
      </c>
      <c r="K67" s="131">
        <f>[1]Hoja1!J2801</f>
        <v>0</v>
      </c>
      <c r="L67" s="131">
        <f>[1]Hoja1!K2801</f>
        <v>0</v>
      </c>
      <c r="M67" s="131">
        <f>[1]Hoja1!L2801</f>
        <v>0</v>
      </c>
      <c r="N67" s="131">
        <f>[1]Hoja1!M2801</f>
        <v>0</v>
      </c>
      <c r="O67" s="131">
        <f>[1]Hoja1!N2801</f>
        <v>0</v>
      </c>
    </row>
    <row r="68" spans="1:15" ht="15.75" thickBot="1" x14ac:dyDescent="0.3">
      <c r="A68" s="82">
        <v>3000</v>
      </c>
      <c r="B68" s="77" t="s">
        <v>90</v>
      </c>
      <c r="C68" s="81">
        <f t="shared" ref="C68:O68" si="3">SUM(C69:C115)</f>
        <v>81079081.349999994</v>
      </c>
      <c r="D68" s="81">
        <f t="shared" si="3"/>
        <v>8548968.0199999996</v>
      </c>
      <c r="E68" s="81">
        <f t="shared" si="3"/>
        <v>7447143.9199999981</v>
      </c>
      <c r="F68" s="81">
        <f t="shared" si="3"/>
        <v>6628978.8300000001</v>
      </c>
      <c r="G68" s="81">
        <f t="shared" si="3"/>
        <v>5866177.1899999995</v>
      </c>
      <c r="H68" s="81">
        <f t="shared" si="3"/>
        <v>5507662.1400000006</v>
      </c>
      <c r="I68" s="81">
        <f t="shared" si="3"/>
        <v>5771222.1399999987</v>
      </c>
      <c r="J68" s="81">
        <f t="shared" si="3"/>
        <v>6011714.1300000008</v>
      </c>
      <c r="K68" s="81">
        <f t="shared" si="3"/>
        <v>5781540.7999999989</v>
      </c>
      <c r="L68" s="81">
        <f t="shared" si="3"/>
        <v>6620602.9600000009</v>
      </c>
      <c r="M68" s="81">
        <f t="shared" si="3"/>
        <v>6079102.3299999991</v>
      </c>
      <c r="N68" s="81">
        <f t="shared" si="3"/>
        <v>10743942.429999998</v>
      </c>
      <c r="O68" s="81">
        <f t="shared" si="3"/>
        <v>6072026.46</v>
      </c>
    </row>
    <row r="69" spans="1:15" ht="15.75" thickBot="1" x14ac:dyDescent="0.3">
      <c r="A69" s="83" t="s">
        <v>91</v>
      </c>
      <c r="B69" s="78" t="s">
        <v>92</v>
      </c>
      <c r="C69" s="80">
        <f t="shared" si="1"/>
        <v>28258563.159999989</v>
      </c>
      <c r="D69" s="131">
        <f>[1]Hoja1!C2834</f>
        <v>2354880.33</v>
      </c>
      <c r="E69" s="131">
        <f>[1]Hoja1!D2834</f>
        <v>2354880.25</v>
      </c>
      <c r="F69" s="131">
        <f>[1]Hoja1!E2834</f>
        <v>2354880.25</v>
      </c>
      <c r="G69" s="131">
        <f>[1]Hoja1!F2834</f>
        <v>2354880.25</v>
      </c>
      <c r="H69" s="131">
        <f>[1]Hoja1!G2834</f>
        <v>2354880.2599999998</v>
      </c>
      <c r="I69" s="131">
        <f>[1]Hoja1!H2834</f>
        <v>2354880.2599999998</v>
      </c>
      <c r="J69" s="131">
        <f>[1]Hoja1!I2834</f>
        <v>2354880.2599999998</v>
      </c>
      <c r="K69" s="131">
        <f>[1]Hoja1!J2834</f>
        <v>2354880.2599999998</v>
      </c>
      <c r="L69" s="131">
        <f>[1]Hoja1!K2834</f>
        <v>2354880.2599999998</v>
      </c>
      <c r="M69" s="131">
        <f>[1]Hoja1!L2834</f>
        <v>2354880.2599999998</v>
      </c>
      <c r="N69" s="131">
        <f>[1]Hoja1!M2834</f>
        <v>2354880.2599999998</v>
      </c>
      <c r="O69" s="131">
        <f>[1]Hoja1!N2834</f>
        <v>2354880.2599999998</v>
      </c>
    </row>
    <row r="70" spans="1:15" ht="15.75" thickBot="1" x14ac:dyDescent="0.3">
      <c r="A70" s="83" t="s">
        <v>93</v>
      </c>
      <c r="B70" s="78" t="s">
        <v>94</v>
      </c>
      <c r="C70" s="80">
        <f t="shared" si="1"/>
        <v>403696.77000000008</v>
      </c>
      <c r="D70" s="131">
        <f>[1]Hoja1!C2898</f>
        <v>33391.369999999995</v>
      </c>
      <c r="E70" s="131">
        <f>[1]Hoja1!D2898</f>
        <v>34391.4</v>
      </c>
      <c r="F70" s="131">
        <f>[1]Hoja1!E2898</f>
        <v>33391.4</v>
      </c>
      <c r="G70" s="131">
        <f>[1]Hoja1!F2898</f>
        <v>34391.4</v>
      </c>
      <c r="H70" s="131">
        <f>[1]Hoja1!G2898</f>
        <v>33391.4</v>
      </c>
      <c r="I70" s="131">
        <f>[1]Hoja1!H2898</f>
        <v>33391.4</v>
      </c>
      <c r="J70" s="131">
        <f>[1]Hoja1!I2898</f>
        <v>33391.4</v>
      </c>
      <c r="K70" s="131">
        <f>[1]Hoja1!J2898</f>
        <v>34391.4</v>
      </c>
      <c r="L70" s="131">
        <f>[1]Hoja1!K2898</f>
        <v>33391.4</v>
      </c>
      <c r="M70" s="131">
        <f>[1]Hoja1!L2898</f>
        <v>33391.4</v>
      </c>
      <c r="N70" s="131">
        <f>[1]Hoja1!M2898</f>
        <v>33391.4</v>
      </c>
      <c r="O70" s="131">
        <f>[1]Hoja1!N2898</f>
        <v>33391.4</v>
      </c>
    </row>
    <row r="71" spans="1:15" ht="15.75" thickBot="1" x14ac:dyDescent="0.3">
      <c r="A71" s="83" t="s">
        <v>95</v>
      </c>
      <c r="B71" s="78" t="s">
        <v>96</v>
      </c>
      <c r="C71" s="80">
        <f t="shared" si="1"/>
        <v>1597920.4000000004</v>
      </c>
      <c r="D71" s="131">
        <f>[1]Hoja1!C2933</f>
        <v>135360.34</v>
      </c>
      <c r="E71" s="131">
        <f>[1]Hoja1!D2933</f>
        <v>133360.34</v>
      </c>
      <c r="F71" s="131">
        <f>[1]Hoja1!E2933</f>
        <v>133360.34</v>
      </c>
      <c r="G71" s="131">
        <f>[1]Hoja1!F2933</f>
        <v>133360.34</v>
      </c>
      <c r="H71" s="131">
        <f>[1]Hoja1!G2933</f>
        <v>133360.33000000002</v>
      </c>
      <c r="I71" s="131">
        <f>[1]Hoja1!H2933</f>
        <v>133360.33000000002</v>
      </c>
      <c r="J71" s="131">
        <f>[1]Hoja1!I2933</f>
        <v>131907.33000000002</v>
      </c>
      <c r="K71" s="131">
        <f>[1]Hoja1!J2933</f>
        <v>131907.33000000002</v>
      </c>
      <c r="L71" s="131">
        <f>[1]Hoja1!K2933</f>
        <v>131907.33000000002</v>
      </c>
      <c r="M71" s="131">
        <f>[1]Hoja1!L2933</f>
        <v>133360.33000000002</v>
      </c>
      <c r="N71" s="131">
        <f>[1]Hoja1!M2933</f>
        <v>133360.33000000002</v>
      </c>
      <c r="O71" s="131">
        <f>[1]Hoja1!N2933</f>
        <v>133315.72999999998</v>
      </c>
    </row>
    <row r="72" spans="1:15" ht="15.75" thickBot="1" x14ac:dyDescent="0.3">
      <c r="A72" s="83" t="s">
        <v>97</v>
      </c>
      <c r="B72" s="78" t="s">
        <v>98</v>
      </c>
      <c r="C72" s="80">
        <f t="shared" si="1"/>
        <v>1200000</v>
      </c>
      <c r="D72" s="131">
        <f>[1]Hoja1!C2934</f>
        <v>100000</v>
      </c>
      <c r="E72" s="131">
        <f>[1]Hoja1!D2934</f>
        <v>100000</v>
      </c>
      <c r="F72" s="131">
        <f>[1]Hoja1!E2934</f>
        <v>100000</v>
      </c>
      <c r="G72" s="131">
        <f>[1]Hoja1!F2934</f>
        <v>100000</v>
      </c>
      <c r="H72" s="131">
        <f>[1]Hoja1!G2934</f>
        <v>100000</v>
      </c>
      <c r="I72" s="131">
        <f>[1]Hoja1!H2934</f>
        <v>100000</v>
      </c>
      <c r="J72" s="131">
        <f>[1]Hoja1!I2934</f>
        <v>100000</v>
      </c>
      <c r="K72" s="131">
        <f>[1]Hoja1!J2934</f>
        <v>100000</v>
      </c>
      <c r="L72" s="131">
        <f>[1]Hoja1!K2934</f>
        <v>100000</v>
      </c>
      <c r="M72" s="131">
        <f>[1]Hoja1!L2934</f>
        <v>100000</v>
      </c>
      <c r="N72" s="131">
        <f>[1]Hoja1!M2934</f>
        <v>100000</v>
      </c>
      <c r="O72" s="131">
        <f>[1]Hoja1!N2934</f>
        <v>100000</v>
      </c>
    </row>
    <row r="73" spans="1:15" ht="15.75" thickBot="1" x14ac:dyDescent="0.3">
      <c r="A73" s="83" t="s">
        <v>99</v>
      </c>
      <c r="B73" s="78" t="s">
        <v>100</v>
      </c>
      <c r="C73" s="80">
        <f t="shared" si="1"/>
        <v>60000</v>
      </c>
      <c r="D73" s="131">
        <f>[1]Hoja1!C2942</f>
        <v>5000</v>
      </c>
      <c r="E73" s="131">
        <f>[1]Hoja1!D2942</f>
        <v>5000</v>
      </c>
      <c r="F73" s="131">
        <f>[1]Hoja1!E2942</f>
        <v>5000</v>
      </c>
      <c r="G73" s="131">
        <f>[1]Hoja1!F2942</f>
        <v>5000</v>
      </c>
      <c r="H73" s="131">
        <f>[1]Hoja1!G2942</f>
        <v>5000</v>
      </c>
      <c r="I73" s="131">
        <f>[1]Hoja1!H2942</f>
        <v>5000</v>
      </c>
      <c r="J73" s="131">
        <f>[1]Hoja1!I2942</f>
        <v>5000</v>
      </c>
      <c r="K73" s="131">
        <f>[1]Hoja1!J2942</f>
        <v>5000</v>
      </c>
      <c r="L73" s="131">
        <f>[1]Hoja1!K2942</f>
        <v>5000</v>
      </c>
      <c r="M73" s="131">
        <f>[1]Hoja1!L2942</f>
        <v>5000</v>
      </c>
      <c r="N73" s="131">
        <f>[1]Hoja1!M2942</f>
        <v>5000</v>
      </c>
      <c r="O73" s="131">
        <f>[1]Hoja1!N2942</f>
        <v>5000</v>
      </c>
    </row>
    <row r="74" spans="1:15" ht="15.75" thickBot="1" x14ac:dyDescent="0.3">
      <c r="A74" s="83" t="s">
        <v>101</v>
      </c>
      <c r="B74" s="78" t="s">
        <v>102</v>
      </c>
      <c r="C74" s="80">
        <f t="shared" si="1"/>
        <v>91000</v>
      </c>
      <c r="D74" s="131">
        <f>[1]Hoja1!C2944</f>
        <v>0</v>
      </c>
      <c r="E74" s="131">
        <f>[1]Hoja1!D2944</f>
        <v>0</v>
      </c>
      <c r="F74" s="131">
        <f>[1]Hoja1!E2944</f>
        <v>0</v>
      </c>
      <c r="G74" s="131">
        <f>[1]Hoja1!F2944</f>
        <v>0</v>
      </c>
      <c r="H74" s="131">
        <f>[1]Hoja1!G2944</f>
        <v>90000</v>
      </c>
      <c r="I74" s="131">
        <f>[1]Hoja1!H2944</f>
        <v>0</v>
      </c>
      <c r="J74" s="131">
        <f>[1]Hoja1!I2944</f>
        <v>0</v>
      </c>
      <c r="K74" s="131">
        <f>[1]Hoja1!J2944</f>
        <v>1000</v>
      </c>
      <c r="L74" s="131">
        <f>[1]Hoja1!K2944</f>
        <v>0</v>
      </c>
      <c r="M74" s="131">
        <f>[1]Hoja1!L2944</f>
        <v>0</v>
      </c>
      <c r="N74" s="131">
        <f>[1]Hoja1!M2944</f>
        <v>0</v>
      </c>
      <c r="O74" s="131">
        <f>[1]Hoja1!N2944</f>
        <v>0</v>
      </c>
    </row>
    <row r="75" spans="1:15" ht="15.75" thickBot="1" x14ac:dyDescent="0.3">
      <c r="A75" s="83" t="s">
        <v>103</v>
      </c>
      <c r="B75" s="78" t="s">
        <v>104</v>
      </c>
      <c r="C75" s="80">
        <f t="shared" si="1"/>
        <v>45000</v>
      </c>
      <c r="D75" s="131">
        <f>[1]Hoja1!C2952</f>
        <v>0</v>
      </c>
      <c r="E75" s="131">
        <f>[1]Hoja1!D2952</f>
        <v>0</v>
      </c>
      <c r="F75" s="131">
        <f>[1]Hoja1!E2952</f>
        <v>20000</v>
      </c>
      <c r="G75" s="131">
        <f>[1]Hoja1!F2952</f>
        <v>0</v>
      </c>
      <c r="H75" s="131">
        <f>[1]Hoja1!G2952</f>
        <v>0</v>
      </c>
      <c r="I75" s="131">
        <f>[1]Hoja1!H2952</f>
        <v>0</v>
      </c>
      <c r="J75" s="131">
        <f>[1]Hoja1!I2952</f>
        <v>25000</v>
      </c>
      <c r="K75" s="131">
        <f>[1]Hoja1!J2952</f>
        <v>0</v>
      </c>
      <c r="L75" s="131">
        <f>[1]Hoja1!K2952</f>
        <v>0</v>
      </c>
      <c r="M75" s="131">
        <f>[1]Hoja1!L2952</f>
        <v>0</v>
      </c>
      <c r="N75" s="131">
        <f>[1]Hoja1!M2952</f>
        <v>0</v>
      </c>
      <c r="O75" s="131">
        <f>[1]Hoja1!N2952</f>
        <v>0</v>
      </c>
    </row>
    <row r="76" spans="1:15" ht="15.75" thickBot="1" x14ac:dyDescent="0.3">
      <c r="A76" s="83" t="s">
        <v>105</v>
      </c>
      <c r="B76" s="78" t="s">
        <v>106</v>
      </c>
      <c r="C76" s="80">
        <f t="shared" si="1"/>
        <v>200000</v>
      </c>
      <c r="D76" s="131">
        <f>[1]Hoja1!C2988</f>
        <v>0</v>
      </c>
      <c r="E76" s="131">
        <f>[1]Hoja1!D2988</f>
        <v>0</v>
      </c>
      <c r="F76" s="131">
        <f>[1]Hoja1!E2988</f>
        <v>0</v>
      </c>
      <c r="G76" s="131">
        <f>[1]Hoja1!F2988</f>
        <v>0</v>
      </c>
      <c r="H76" s="131">
        <f>[1]Hoja1!G2988</f>
        <v>0</v>
      </c>
      <c r="I76" s="131">
        <f>[1]Hoja1!H2988</f>
        <v>0</v>
      </c>
      <c r="J76" s="131">
        <f>[1]Hoja1!I2988</f>
        <v>0</v>
      </c>
      <c r="K76" s="131">
        <f>[1]Hoja1!J2988</f>
        <v>175000</v>
      </c>
      <c r="L76" s="131">
        <f>[1]Hoja1!K2988</f>
        <v>25000</v>
      </c>
      <c r="M76" s="131">
        <f>[1]Hoja1!L2988</f>
        <v>0</v>
      </c>
      <c r="N76" s="131">
        <f>[1]Hoja1!M2988</f>
        <v>0</v>
      </c>
      <c r="O76" s="131">
        <f>[1]Hoja1!N2988</f>
        <v>0</v>
      </c>
    </row>
    <row r="77" spans="1:15" ht="15.75" thickBot="1" x14ac:dyDescent="0.3">
      <c r="A77" s="83" t="s">
        <v>107</v>
      </c>
      <c r="B77" s="78" t="s">
        <v>108</v>
      </c>
      <c r="C77" s="80">
        <f t="shared" si="1"/>
        <v>1319220</v>
      </c>
      <c r="D77" s="131">
        <f>[1]Hoja1!C3007</f>
        <v>108435</v>
      </c>
      <c r="E77" s="131">
        <f>[1]Hoja1!D3007</f>
        <v>108435</v>
      </c>
      <c r="F77" s="131">
        <f>[1]Hoja1!E3007</f>
        <v>108435</v>
      </c>
      <c r="G77" s="131">
        <f>[1]Hoja1!F3007</f>
        <v>108435</v>
      </c>
      <c r="H77" s="131">
        <f>[1]Hoja1!G3007</f>
        <v>111435</v>
      </c>
      <c r="I77" s="131">
        <f>[1]Hoja1!H3007</f>
        <v>123435</v>
      </c>
      <c r="J77" s="131">
        <f>[1]Hoja1!I3007</f>
        <v>108435</v>
      </c>
      <c r="K77" s="131">
        <f>[1]Hoja1!J3007</f>
        <v>108435</v>
      </c>
      <c r="L77" s="131">
        <f>[1]Hoja1!K3007</f>
        <v>108435</v>
      </c>
      <c r="M77" s="131">
        <f>[1]Hoja1!L3007</f>
        <v>108435</v>
      </c>
      <c r="N77" s="131">
        <f>[1]Hoja1!M3007</f>
        <v>108435</v>
      </c>
      <c r="O77" s="131">
        <f>[1]Hoja1!N3007</f>
        <v>108435</v>
      </c>
    </row>
    <row r="78" spans="1:15" ht="15.75" thickBot="1" x14ac:dyDescent="0.3">
      <c r="A78" s="83" t="s">
        <v>109</v>
      </c>
      <c r="B78" s="78" t="s">
        <v>110</v>
      </c>
      <c r="C78" s="80">
        <f t="shared" ref="C78:C141" si="4">SUM(D78:O78)</f>
        <v>256950</v>
      </c>
      <c r="D78" s="131">
        <f>[1]Hoja1!C3030</f>
        <v>0</v>
      </c>
      <c r="E78" s="131">
        <f>[1]Hoja1!D3030</f>
        <v>250000</v>
      </c>
      <c r="F78" s="131">
        <f>[1]Hoja1!E3030</f>
        <v>3150</v>
      </c>
      <c r="G78" s="131">
        <f>[1]Hoja1!F3030</f>
        <v>0</v>
      </c>
      <c r="H78" s="131">
        <f>[1]Hoja1!G3030</f>
        <v>0</v>
      </c>
      <c r="I78" s="131">
        <f>[1]Hoja1!H3030</f>
        <v>0</v>
      </c>
      <c r="J78" s="131">
        <f>[1]Hoja1!I3030</f>
        <v>0</v>
      </c>
      <c r="K78" s="131">
        <f>[1]Hoja1!J3030</f>
        <v>1900</v>
      </c>
      <c r="L78" s="131">
        <f>[1]Hoja1!K3030</f>
        <v>0</v>
      </c>
      <c r="M78" s="131">
        <f>[1]Hoja1!L3030</f>
        <v>0</v>
      </c>
      <c r="N78" s="131">
        <f>[1]Hoja1!M3030</f>
        <v>0</v>
      </c>
      <c r="O78" s="131">
        <f>[1]Hoja1!N3030</f>
        <v>1900</v>
      </c>
    </row>
    <row r="79" spans="1:15" ht="15.75" thickBot="1" x14ac:dyDescent="0.3">
      <c r="A79" s="83" t="s">
        <v>111</v>
      </c>
      <c r="B79" s="78" t="s">
        <v>112</v>
      </c>
      <c r="C79" s="80">
        <f t="shared" si="4"/>
        <v>182019.99999999994</v>
      </c>
      <c r="D79" s="131">
        <f>[1]Hoja1!C3089</f>
        <v>21833.33</v>
      </c>
      <c r="E79" s="131">
        <f>[1]Hoja1!D3089</f>
        <v>14713.33</v>
      </c>
      <c r="F79" s="131">
        <f>[1]Hoja1!E3089</f>
        <v>8333.34</v>
      </c>
      <c r="G79" s="131">
        <f>[1]Hoja1!F3089</f>
        <v>14713.34</v>
      </c>
      <c r="H79" s="131">
        <f>[1]Hoja1!G3089</f>
        <v>22833.34</v>
      </c>
      <c r="I79" s="131">
        <f>[1]Hoja1!H3089</f>
        <v>11833.34</v>
      </c>
      <c r="J79" s="131">
        <f>[1]Hoja1!I3089</f>
        <v>14713.33</v>
      </c>
      <c r="K79" s="131">
        <f>[1]Hoja1!J3089</f>
        <v>33333.33</v>
      </c>
      <c r="L79" s="131">
        <f>[1]Hoja1!K3089</f>
        <v>8333.33</v>
      </c>
      <c r="M79" s="131">
        <f>[1]Hoja1!L3089</f>
        <v>8333.33</v>
      </c>
      <c r="N79" s="131">
        <f>[1]Hoja1!M3089</f>
        <v>14713.33</v>
      </c>
      <c r="O79" s="131">
        <f>[1]Hoja1!N3089</f>
        <v>8333.33</v>
      </c>
    </row>
    <row r="80" spans="1:15" ht="15.75" thickBot="1" x14ac:dyDescent="0.3">
      <c r="A80" s="83" t="s">
        <v>113</v>
      </c>
      <c r="B80" s="78" t="s">
        <v>114</v>
      </c>
      <c r="C80" s="80">
        <f t="shared" si="4"/>
        <v>60000</v>
      </c>
      <c r="D80" s="131">
        <f>[1]Hoja1!C3148</f>
        <v>0</v>
      </c>
      <c r="E80" s="131">
        <f>[1]Hoja1!D3148</f>
        <v>0</v>
      </c>
      <c r="F80" s="131">
        <f>[1]Hoja1!E3148</f>
        <v>0</v>
      </c>
      <c r="G80" s="131">
        <f>[1]Hoja1!F3148</f>
        <v>20000</v>
      </c>
      <c r="H80" s="131">
        <f>[1]Hoja1!G3148</f>
        <v>0</v>
      </c>
      <c r="I80" s="131">
        <f>[1]Hoja1!H3148</f>
        <v>15000</v>
      </c>
      <c r="J80" s="131">
        <f>[1]Hoja1!I3148</f>
        <v>0</v>
      </c>
      <c r="K80" s="131">
        <f>[1]Hoja1!J3148</f>
        <v>0</v>
      </c>
      <c r="L80" s="131">
        <f>[1]Hoja1!K3148</f>
        <v>0</v>
      </c>
      <c r="M80" s="131">
        <f>[1]Hoja1!L3148</f>
        <v>25000</v>
      </c>
      <c r="N80" s="131">
        <f>[1]Hoja1!M3148</f>
        <v>0</v>
      </c>
      <c r="O80" s="131">
        <f>[1]Hoja1!N3148</f>
        <v>0</v>
      </c>
    </row>
    <row r="81" spans="1:15" ht="15.75" thickBot="1" x14ac:dyDescent="0.3">
      <c r="A81" s="83" t="s">
        <v>115</v>
      </c>
      <c r="B81" s="78" t="s">
        <v>116</v>
      </c>
      <c r="C81" s="80">
        <f t="shared" si="4"/>
        <v>462933.36000000004</v>
      </c>
      <c r="D81" s="131">
        <f>[1]Hoja1!C3257</f>
        <v>98800</v>
      </c>
      <c r="E81" s="131">
        <f>[1]Hoja1!D3257</f>
        <v>25883.34</v>
      </c>
      <c r="F81" s="131">
        <f>[1]Hoja1!E3257</f>
        <v>32133.34</v>
      </c>
      <c r="G81" s="131">
        <f>[1]Hoja1!F3257</f>
        <v>27550</v>
      </c>
      <c r="H81" s="131">
        <f>[1]Hoja1!G3257</f>
        <v>28800</v>
      </c>
      <c r="I81" s="131">
        <f>[1]Hoja1!H3257</f>
        <v>101800</v>
      </c>
      <c r="J81" s="131">
        <f>[1]Hoja1!I3257</f>
        <v>22550</v>
      </c>
      <c r="K81" s="131">
        <f>[1]Hoja1!J3257</f>
        <v>25133.34</v>
      </c>
      <c r="L81" s="131">
        <f>[1]Hoja1!K3257</f>
        <v>30133.34</v>
      </c>
      <c r="M81" s="131">
        <f>[1]Hoja1!L3257</f>
        <v>21800</v>
      </c>
      <c r="N81" s="131">
        <f>[1]Hoja1!M3257</f>
        <v>22550</v>
      </c>
      <c r="O81" s="131">
        <f>[1]Hoja1!N3257</f>
        <v>25800</v>
      </c>
    </row>
    <row r="82" spans="1:15" ht="15.75" thickBot="1" x14ac:dyDescent="0.3">
      <c r="A82" s="83" t="s">
        <v>117</v>
      </c>
      <c r="B82" s="78" t="s">
        <v>118</v>
      </c>
      <c r="C82" s="80">
        <f t="shared" si="4"/>
        <v>3798313.9200000013</v>
      </c>
      <c r="D82" s="131">
        <f>[1]Hoja1!C3308</f>
        <v>306526.16000000003</v>
      </c>
      <c r="E82" s="131">
        <f>[1]Hoja1!D3308</f>
        <v>306526.16000000003</v>
      </c>
      <c r="F82" s="131">
        <f>[1]Hoja1!E3308</f>
        <v>306526.16000000003</v>
      </c>
      <c r="G82" s="131">
        <f>[1]Hoja1!F3308</f>
        <v>306526.16000000003</v>
      </c>
      <c r="H82" s="131">
        <f>[1]Hoja1!G3308</f>
        <v>306526.16000000003</v>
      </c>
      <c r="I82" s="131">
        <f>[1]Hoja1!H3308</f>
        <v>306526.16000000003</v>
      </c>
      <c r="J82" s="131">
        <f>[1]Hoja1!I3308</f>
        <v>306526.16000000003</v>
      </c>
      <c r="K82" s="131">
        <f>[1]Hoja1!J3308</f>
        <v>426526.16000000003</v>
      </c>
      <c r="L82" s="131">
        <f>[1]Hoja1!K3308</f>
        <v>306526.16000000003</v>
      </c>
      <c r="M82" s="131">
        <f>[1]Hoja1!L3308</f>
        <v>306526.16000000003</v>
      </c>
      <c r="N82" s="131">
        <f>[1]Hoja1!M3308</f>
        <v>306526.16000000003</v>
      </c>
      <c r="O82" s="131">
        <f>[1]Hoja1!N3308</f>
        <v>306526.16000000003</v>
      </c>
    </row>
    <row r="83" spans="1:15" ht="15.75" thickBot="1" x14ac:dyDescent="0.3">
      <c r="A83" s="83" t="s">
        <v>119</v>
      </c>
      <c r="B83" s="78" t="s">
        <v>120</v>
      </c>
      <c r="C83" s="80">
        <f t="shared" si="4"/>
        <v>499999.99999999977</v>
      </c>
      <c r="D83" s="131">
        <f>[1]Hoja1!C3389</f>
        <v>481666.66</v>
      </c>
      <c r="E83" s="131">
        <f>[1]Hoja1!D3389</f>
        <v>1666.66</v>
      </c>
      <c r="F83" s="131">
        <f>[1]Hoja1!E3389</f>
        <v>1666.66</v>
      </c>
      <c r="G83" s="131">
        <f>[1]Hoja1!F3389</f>
        <v>1666.66</v>
      </c>
      <c r="H83" s="131">
        <f>[1]Hoja1!G3389</f>
        <v>1666.67</v>
      </c>
      <c r="I83" s="131">
        <f>[1]Hoja1!H3389</f>
        <v>1666.67</v>
      </c>
      <c r="J83" s="131">
        <f>[1]Hoja1!I3389</f>
        <v>1666.67</v>
      </c>
      <c r="K83" s="131">
        <f>[1]Hoja1!J3389</f>
        <v>1666.67</v>
      </c>
      <c r="L83" s="131">
        <f>[1]Hoja1!K3389</f>
        <v>1666.67</v>
      </c>
      <c r="M83" s="131">
        <f>[1]Hoja1!L3389</f>
        <v>1666.67</v>
      </c>
      <c r="N83" s="131">
        <f>[1]Hoja1!M3389</f>
        <v>1666.67</v>
      </c>
      <c r="O83" s="131">
        <f>[1]Hoja1!N3389</f>
        <v>1666.67</v>
      </c>
    </row>
    <row r="84" spans="1:15" ht="15.75" thickBot="1" x14ac:dyDescent="0.3">
      <c r="A84" s="83" t="s">
        <v>121</v>
      </c>
      <c r="B84" s="78" t="s">
        <v>122</v>
      </c>
      <c r="C84" s="80">
        <f t="shared" si="4"/>
        <v>1578800</v>
      </c>
      <c r="D84" s="131">
        <f>[1]Hoja1!C3436</f>
        <v>12000</v>
      </c>
      <c r="E84" s="131">
        <f>[1]Hoja1!D3436</f>
        <v>37000</v>
      </c>
      <c r="F84" s="131">
        <f>[1]Hoja1!E3436</f>
        <v>12000</v>
      </c>
      <c r="G84" s="131">
        <f>[1]Hoja1!F3436</f>
        <v>10000</v>
      </c>
      <c r="H84" s="131">
        <f>[1]Hoja1!G3436</f>
        <v>182600</v>
      </c>
      <c r="I84" s="131">
        <f>[1]Hoja1!H3436</f>
        <v>202600</v>
      </c>
      <c r="J84" s="131">
        <f>[1]Hoja1!I3436</f>
        <v>183600</v>
      </c>
      <c r="K84" s="131">
        <f>[1]Hoja1!J3436</f>
        <v>197600</v>
      </c>
      <c r="L84" s="131">
        <f>[1]Hoja1!K3436</f>
        <v>193600</v>
      </c>
      <c r="M84" s="131">
        <f>[1]Hoja1!L3436</f>
        <v>182600</v>
      </c>
      <c r="N84" s="131">
        <f>[1]Hoja1!M3436</f>
        <v>182600</v>
      </c>
      <c r="O84" s="131">
        <f>[1]Hoja1!N3436</f>
        <v>182600</v>
      </c>
    </row>
    <row r="85" spans="1:15" ht="15.75" thickBot="1" x14ac:dyDescent="0.3">
      <c r="A85" s="83" t="s">
        <v>123</v>
      </c>
      <c r="B85" s="78" t="s">
        <v>124</v>
      </c>
      <c r="C85" s="80">
        <f t="shared" si="4"/>
        <v>462000</v>
      </c>
      <c r="D85" s="131">
        <f>[1]Hoja1!C3437</f>
        <v>0</v>
      </c>
      <c r="E85" s="131">
        <f>[1]Hoja1!D3437</f>
        <v>50000</v>
      </c>
      <c r="F85" s="131">
        <f>[1]Hoja1!E3437</f>
        <v>0</v>
      </c>
      <c r="G85" s="131">
        <f>[1]Hoja1!F3437</f>
        <v>0</v>
      </c>
      <c r="H85" s="131">
        <f>[1]Hoja1!G3437</f>
        <v>0</v>
      </c>
      <c r="I85" s="131">
        <f>[1]Hoja1!H3437</f>
        <v>0</v>
      </c>
      <c r="J85" s="131">
        <f>[1]Hoja1!I3437</f>
        <v>0</v>
      </c>
      <c r="K85" s="131">
        <f>[1]Hoja1!J3437</f>
        <v>0</v>
      </c>
      <c r="L85" s="131">
        <f>[1]Hoja1!K3437</f>
        <v>0</v>
      </c>
      <c r="M85" s="131">
        <f>[1]Hoja1!L3437</f>
        <v>0</v>
      </c>
      <c r="N85" s="131">
        <f>[1]Hoja1!M3437</f>
        <v>412000</v>
      </c>
      <c r="O85" s="131">
        <f>[1]Hoja1!N3437</f>
        <v>0</v>
      </c>
    </row>
    <row r="86" spans="1:15" ht="15.75" thickBot="1" x14ac:dyDescent="0.3">
      <c r="A86" s="83" t="s">
        <v>125</v>
      </c>
      <c r="B86" s="78" t="s">
        <v>126</v>
      </c>
      <c r="C86" s="80">
        <f t="shared" si="4"/>
        <v>365999.99999999988</v>
      </c>
      <c r="D86" s="131">
        <f>[1]Hoja1!C3526</f>
        <v>29366.66</v>
      </c>
      <c r="E86" s="131">
        <f>[1]Hoja1!D3526</f>
        <v>29766.66</v>
      </c>
      <c r="F86" s="131">
        <f>[1]Hoja1!E3526</f>
        <v>29366.66</v>
      </c>
      <c r="G86" s="131">
        <f>[1]Hoja1!F3526</f>
        <v>29366.66</v>
      </c>
      <c r="H86" s="131">
        <f>[1]Hoja1!G3526</f>
        <v>29566.67</v>
      </c>
      <c r="I86" s="131">
        <f>[1]Hoja1!H3526</f>
        <v>31566.67</v>
      </c>
      <c r="J86" s="131">
        <f>[1]Hoja1!I3526</f>
        <v>29566.67</v>
      </c>
      <c r="K86" s="131">
        <f>[1]Hoja1!J3526</f>
        <v>29766.67</v>
      </c>
      <c r="L86" s="131">
        <f>[1]Hoja1!K3526</f>
        <v>29566.67</v>
      </c>
      <c r="M86" s="131">
        <f>[1]Hoja1!L3526</f>
        <v>30966.67</v>
      </c>
      <c r="N86" s="131">
        <f>[1]Hoja1!M3526</f>
        <v>30366.67</v>
      </c>
      <c r="O86" s="131">
        <f>[1]Hoja1!N3526</f>
        <v>36766.67</v>
      </c>
    </row>
    <row r="87" spans="1:15" ht="15.75" thickBot="1" x14ac:dyDescent="0.3">
      <c r="A87" s="83" t="s">
        <v>127</v>
      </c>
      <c r="B87" s="78" t="s">
        <v>128</v>
      </c>
      <c r="C87" s="80">
        <f t="shared" si="4"/>
        <v>24000</v>
      </c>
      <c r="D87" s="131">
        <f>[1]Hoja1!C3527</f>
        <v>0</v>
      </c>
      <c r="E87" s="131">
        <f>[1]Hoja1!D3527</f>
        <v>0</v>
      </c>
      <c r="F87" s="131">
        <f>[1]Hoja1!E3527</f>
        <v>24000</v>
      </c>
      <c r="G87" s="131">
        <f>[1]Hoja1!F3527</f>
        <v>0</v>
      </c>
      <c r="H87" s="131">
        <f>[1]Hoja1!G3527</f>
        <v>0</v>
      </c>
      <c r="I87" s="131">
        <f>[1]Hoja1!H3527</f>
        <v>0</v>
      </c>
      <c r="J87" s="131">
        <f>[1]Hoja1!I3527</f>
        <v>0</v>
      </c>
      <c r="K87" s="131">
        <f>[1]Hoja1!J3527</f>
        <v>0</v>
      </c>
      <c r="L87" s="131">
        <f>[1]Hoja1!K3527</f>
        <v>0</v>
      </c>
      <c r="M87" s="131">
        <f>[1]Hoja1!L3527</f>
        <v>0</v>
      </c>
      <c r="N87" s="131">
        <f>[1]Hoja1!M3527</f>
        <v>0</v>
      </c>
      <c r="O87" s="131">
        <f>[1]Hoja1!N3527</f>
        <v>0</v>
      </c>
    </row>
    <row r="88" spans="1:15" ht="15.75" thickBot="1" x14ac:dyDescent="0.3">
      <c r="A88" s="83" t="s">
        <v>129</v>
      </c>
      <c r="B88" s="78" t="s">
        <v>130</v>
      </c>
      <c r="C88" s="80">
        <f t="shared" si="4"/>
        <v>2030300.04</v>
      </c>
      <c r="D88" s="131">
        <f>[1]Hoja1!C3603</f>
        <v>148300</v>
      </c>
      <c r="E88" s="131">
        <f>[1]Hoja1!D3603</f>
        <v>1028200.04</v>
      </c>
      <c r="F88" s="131">
        <f>[1]Hoja1!E3603</f>
        <v>243800</v>
      </c>
      <c r="G88" s="131">
        <f>[1]Hoja1!F3603</f>
        <v>121000</v>
      </c>
      <c r="H88" s="131">
        <f>[1]Hoja1!G3603</f>
        <v>50300</v>
      </c>
      <c r="I88" s="131">
        <f>[1]Hoja1!H3603</f>
        <v>166300</v>
      </c>
      <c r="J88" s="131">
        <f>[1]Hoja1!I3603</f>
        <v>40300</v>
      </c>
      <c r="K88" s="131">
        <f>[1]Hoja1!J3603</f>
        <v>50300</v>
      </c>
      <c r="L88" s="131">
        <f>[1]Hoja1!K3603</f>
        <v>49600</v>
      </c>
      <c r="M88" s="131">
        <f>[1]Hoja1!L3603</f>
        <v>46900</v>
      </c>
      <c r="N88" s="131">
        <f>[1]Hoja1!M3603</f>
        <v>43900</v>
      </c>
      <c r="O88" s="131">
        <f>[1]Hoja1!N3603</f>
        <v>41400</v>
      </c>
    </row>
    <row r="89" spans="1:15" ht="15.75" thickBot="1" x14ac:dyDescent="0.3">
      <c r="A89" s="83" t="s">
        <v>131</v>
      </c>
      <c r="B89" s="78" t="s">
        <v>132</v>
      </c>
      <c r="C89" s="80">
        <f t="shared" si="4"/>
        <v>126780</v>
      </c>
      <c r="D89" s="131">
        <f>[1]Hoja1!C3604</f>
        <v>10565</v>
      </c>
      <c r="E89" s="131">
        <f>[1]Hoja1!D3604</f>
        <v>10565</v>
      </c>
      <c r="F89" s="131">
        <f>[1]Hoja1!E3604</f>
        <v>10565</v>
      </c>
      <c r="G89" s="131">
        <f>[1]Hoja1!F3604</f>
        <v>10565</v>
      </c>
      <c r="H89" s="131">
        <f>[1]Hoja1!G3604</f>
        <v>10565</v>
      </c>
      <c r="I89" s="131">
        <f>[1]Hoja1!H3604</f>
        <v>10565</v>
      </c>
      <c r="J89" s="131">
        <f>[1]Hoja1!I3604</f>
        <v>10565</v>
      </c>
      <c r="K89" s="131">
        <f>[1]Hoja1!J3604</f>
        <v>10565</v>
      </c>
      <c r="L89" s="131">
        <f>[1]Hoja1!K3604</f>
        <v>10565</v>
      </c>
      <c r="M89" s="131">
        <f>[1]Hoja1!L3604</f>
        <v>10565</v>
      </c>
      <c r="N89" s="131">
        <f>[1]Hoja1!M3604</f>
        <v>10565</v>
      </c>
      <c r="O89" s="131">
        <f>[1]Hoja1!N3604</f>
        <v>10565</v>
      </c>
    </row>
    <row r="90" spans="1:15" ht="15.75" thickBot="1" x14ac:dyDescent="0.3">
      <c r="A90" s="83" t="s">
        <v>133</v>
      </c>
      <c r="B90" s="78" t="s">
        <v>134</v>
      </c>
      <c r="C90" s="80">
        <f t="shared" si="4"/>
        <v>300000</v>
      </c>
      <c r="D90" s="131">
        <f>[1]Hoja1!C3638</f>
        <v>0</v>
      </c>
      <c r="E90" s="131">
        <f>[1]Hoja1!D3638</f>
        <v>300000</v>
      </c>
      <c r="F90" s="131">
        <f>[1]Hoja1!E3638</f>
        <v>0</v>
      </c>
      <c r="G90" s="131">
        <f>[1]Hoja1!F3638</f>
        <v>0</v>
      </c>
      <c r="H90" s="131">
        <f>[1]Hoja1!G3638</f>
        <v>0</v>
      </c>
      <c r="I90" s="131">
        <f>[1]Hoja1!H3638</f>
        <v>0</v>
      </c>
      <c r="J90" s="131">
        <f>[1]Hoja1!I3638</f>
        <v>0</v>
      </c>
      <c r="K90" s="131">
        <f>[1]Hoja1!J3638</f>
        <v>0</v>
      </c>
      <c r="L90" s="131">
        <f>[1]Hoja1!K3638</f>
        <v>0</v>
      </c>
      <c r="M90" s="131">
        <f>[1]Hoja1!L3638</f>
        <v>0</v>
      </c>
      <c r="N90" s="131">
        <f>[1]Hoja1!M3638</f>
        <v>0</v>
      </c>
      <c r="O90" s="131">
        <f>[1]Hoja1!N3638</f>
        <v>0</v>
      </c>
    </row>
    <row r="91" spans="1:15" ht="15.75" thickBot="1" x14ac:dyDescent="0.3">
      <c r="A91" s="83" t="s">
        <v>135</v>
      </c>
      <c r="B91" s="78" t="s">
        <v>136</v>
      </c>
      <c r="C91" s="80">
        <f t="shared" si="4"/>
        <v>1077400.0000000002</v>
      </c>
      <c r="D91" s="131">
        <f>[1]Hoja1!C4139</f>
        <v>158666.66</v>
      </c>
      <c r="E91" s="131">
        <f>[1]Hoja1!D4139</f>
        <v>75866.66</v>
      </c>
      <c r="F91" s="131">
        <f>[1]Hoja1!E4139</f>
        <v>323866.66000000003</v>
      </c>
      <c r="G91" s="131">
        <f>[1]Hoja1!F4139</f>
        <v>61666.66</v>
      </c>
      <c r="H91" s="131">
        <f>[1]Hoja1!G4139</f>
        <v>64666.67</v>
      </c>
      <c r="I91" s="131">
        <f>[1]Hoja1!H4139</f>
        <v>64666.67</v>
      </c>
      <c r="J91" s="131">
        <f>[1]Hoja1!I4139</f>
        <v>61666.67</v>
      </c>
      <c r="K91" s="131">
        <f>[1]Hoja1!J4139</f>
        <v>64666.67</v>
      </c>
      <c r="L91" s="131">
        <f>[1]Hoja1!K4139</f>
        <v>56666.67</v>
      </c>
      <c r="M91" s="131">
        <f>[1]Hoja1!L4139</f>
        <v>61666.67</v>
      </c>
      <c r="N91" s="131">
        <f>[1]Hoja1!M4139</f>
        <v>41666.67</v>
      </c>
      <c r="O91" s="131">
        <f>[1]Hoja1!N4139</f>
        <v>41666.67</v>
      </c>
    </row>
    <row r="92" spans="1:15" ht="15.75" thickBot="1" x14ac:dyDescent="0.3">
      <c r="A92" s="83" t="s">
        <v>137</v>
      </c>
      <c r="B92" s="78" t="s">
        <v>138</v>
      </c>
      <c r="C92" s="80">
        <f t="shared" si="4"/>
        <v>249295.02999999988</v>
      </c>
      <c r="D92" s="131">
        <f>[1]Hoja1!C4186</f>
        <v>8333.34</v>
      </c>
      <c r="E92" s="131">
        <f>[1]Hoja1!D4186</f>
        <v>8333.34</v>
      </c>
      <c r="F92" s="131">
        <f>[1]Hoja1!E4186</f>
        <v>8333.34</v>
      </c>
      <c r="G92" s="131">
        <f>[1]Hoja1!F4186</f>
        <v>157628.37</v>
      </c>
      <c r="H92" s="131">
        <f>[1]Hoja1!G4186</f>
        <v>8333.33</v>
      </c>
      <c r="I92" s="131">
        <f>[1]Hoja1!H4186</f>
        <v>8333.33</v>
      </c>
      <c r="J92" s="131">
        <f>[1]Hoja1!I4186</f>
        <v>8333.33</v>
      </c>
      <c r="K92" s="131">
        <f>[1]Hoja1!J4186</f>
        <v>8333.33</v>
      </c>
      <c r="L92" s="131">
        <f>[1]Hoja1!K4186</f>
        <v>8333.33</v>
      </c>
      <c r="M92" s="131">
        <f>[1]Hoja1!L4186</f>
        <v>8333.33</v>
      </c>
      <c r="N92" s="131">
        <f>[1]Hoja1!M4186</f>
        <v>8333.33</v>
      </c>
      <c r="O92" s="131">
        <f>[1]Hoja1!N4186</f>
        <v>8333.33</v>
      </c>
    </row>
    <row r="93" spans="1:15" ht="15.75" thickBot="1" x14ac:dyDescent="0.3">
      <c r="A93" s="83" t="s">
        <v>139</v>
      </c>
      <c r="B93" s="78" t="s">
        <v>140</v>
      </c>
      <c r="C93" s="80">
        <f t="shared" si="4"/>
        <v>19000</v>
      </c>
      <c r="D93" s="131">
        <f>[1]Hoja1!C4208</f>
        <v>1250</v>
      </c>
      <c r="E93" s="131">
        <f>[1]Hoja1!D4208</f>
        <v>1250</v>
      </c>
      <c r="F93" s="131">
        <f>[1]Hoja1!E4208</f>
        <v>1250</v>
      </c>
      <c r="G93" s="131">
        <f>[1]Hoja1!F4208</f>
        <v>1250</v>
      </c>
      <c r="H93" s="131">
        <f>[1]Hoja1!G4208</f>
        <v>1250</v>
      </c>
      <c r="I93" s="131">
        <f>[1]Hoja1!H4208</f>
        <v>3250</v>
      </c>
      <c r="J93" s="131">
        <f>[1]Hoja1!I4208</f>
        <v>1250</v>
      </c>
      <c r="K93" s="131">
        <f>[1]Hoja1!J4208</f>
        <v>1250</v>
      </c>
      <c r="L93" s="131">
        <f>[1]Hoja1!K4208</f>
        <v>1250</v>
      </c>
      <c r="M93" s="131">
        <f>[1]Hoja1!L4208</f>
        <v>1250</v>
      </c>
      <c r="N93" s="131">
        <f>[1]Hoja1!M4208</f>
        <v>1250</v>
      </c>
      <c r="O93" s="131">
        <f>[1]Hoja1!N4208</f>
        <v>3250</v>
      </c>
    </row>
    <row r="94" spans="1:15" ht="15.75" thickBot="1" x14ac:dyDescent="0.3">
      <c r="A94" s="83" t="s">
        <v>141</v>
      </c>
      <c r="B94" s="78" t="s">
        <v>142</v>
      </c>
      <c r="C94" s="80">
        <f t="shared" si="4"/>
        <v>28800</v>
      </c>
      <c r="D94" s="131">
        <f>[1]Hoja1!C4209</f>
        <v>2400</v>
      </c>
      <c r="E94" s="131">
        <f>[1]Hoja1!D4209</f>
        <v>2400</v>
      </c>
      <c r="F94" s="131">
        <f>[1]Hoja1!E4209</f>
        <v>2400</v>
      </c>
      <c r="G94" s="131">
        <f>[1]Hoja1!F4209</f>
        <v>2400</v>
      </c>
      <c r="H94" s="131">
        <f>[1]Hoja1!G4209</f>
        <v>2400</v>
      </c>
      <c r="I94" s="131">
        <f>[1]Hoja1!H4209</f>
        <v>2400</v>
      </c>
      <c r="J94" s="131">
        <f>[1]Hoja1!I4209</f>
        <v>2400</v>
      </c>
      <c r="K94" s="131">
        <f>[1]Hoja1!J4209</f>
        <v>2400</v>
      </c>
      <c r="L94" s="131">
        <f>[1]Hoja1!K4209</f>
        <v>2400</v>
      </c>
      <c r="M94" s="131">
        <f>[1]Hoja1!L4209</f>
        <v>2400</v>
      </c>
      <c r="N94" s="131">
        <f>[1]Hoja1!M4209</f>
        <v>2400</v>
      </c>
      <c r="O94" s="131">
        <f>[1]Hoja1!N4209</f>
        <v>2400</v>
      </c>
    </row>
    <row r="95" spans="1:15" ht="15.75" thickBot="1" x14ac:dyDescent="0.3">
      <c r="A95" s="83" t="s">
        <v>143</v>
      </c>
      <c r="B95" s="78" t="s">
        <v>144</v>
      </c>
      <c r="C95" s="80">
        <f t="shared" si="4"/>
        <v>4899999.9999999991</v>
      </c>
      <c r="D95" s="131">
        <f>[1]Hoja1!C4212</f>
        <v>1479727.3</v>
      </c>
      <c r="E95" s="131">
        <f>[1]Hoja1!D4212</f>
        <v>717227.27</v>
      </c>
      <c r="F95" s="131">
        <f>[1]Hoja1!E4212</f>
        <v>248227.27</v>
      </c>
      <c r="G95" s="131">
        <f>[1]Hoja1!F4212</f>
        <v>717227.27</v>
      </c>
      <c r="H95" s="131">
        <f>[1]Hoja1!G4212</f>
        <v>248227.27</v>
      </c>
      <c r="I95" s="131">
        <f>[1]Hoja1!H4212</f>
        <v>248227.27</v>
      </c>
      <c r="J95" s="131">
        <f>[1]Hoja1!I4212</f>
        <v>248227.27</v>
      </c>
      <c r="K95" s="131">
        <f>[1]Hoja1!J4212</f>
        <v>248227.27</v>
      </c>
      <c r="L95" s="131">
        <f>[1]Hoja1!K4212</f>
        <v>248227.27</v>
      </c>
      <c r="M95" s="131">
        <f>[1]Hoja1!L4212</f>
        <v>248227.27</v>
      </c>
      <c r="N95" s="131">
        <f>[1]Hoja1!M4212</f>
        <v>248227.27</v>
      </c>
      <c r="O95" s="131">
        <f>[1]Hoja1!N4212</f>
        <v>0</v>
      </c>
    </row>
    <row r="96" spans="1:15" ht="15.75" thickBot="1" x14ac:dyDescent="0.3">
      <c r="A96" s="83" t="s">
        <v>145</v>
      </c>
      <c r="B96" s="78" t="s">
        <v>146</v>
      </c>
      <c r="C96" s="80">
        <f t="shared" si="4"/>
        <v>325000</v>
      </c>
      <c r="D96" s="131">
        <f>[1]Hoja1!C4243</f>
        <v>10000</v>
      </c>
      <c r="E96" s="131">
        <f>[1]Hoja1!D4243</f>
        <v>47454.6</v>
      </c>
      <c r="F96" s="131">
        <f>[1]Hoja1!E4243</f>
        <v>27454.54</v>
      </c>
      <c r="G96" s="131">
        <f>[1]Hoja1!F4243</f>
        <v>20454.54</v>
      </c>
      <c r="H96" s="131">
        <f>[1]Hoja1!G4243</f>
        <v>20454.54</v>
      </c>
      <c r="I96" s="131">
        <f>[1]Hoja1!H4243</f>
        <v>42454.54</v>
      </c>
      <c r="J96" s="131">
        <f>[1]Hoja1!I4243</f>
        <v>30454.54</v>
      </c>
      <c r="K96" s="131">
        <f>[1]Hoja1!J4243</f>
        <v>20454.54</v>
      </c>
      <c r="L96" s="131">
        <f>[1]Hoja1!K4243</f>
        <v>42909.08</v>
      </c>
      <c r="M96" s="131">
        <f>[1]Hoja1!L4243</f>
        <v>40454.54</v>
      </c>
      <c r="N96" s="131">
        <f>[1]Hoja1!M4243</f>
        <v>20454.54</v>
      </c>
      <c r="O96" s="131">
        <f>[1]Hoja1!N4243</f>
        <v>2000</v>
      </c>
    </row>
    <row r="97" spans="1:15" ht="15.75" thickBot="1" x14ac:dyDescent="0.3">
      <c r="A97" s="83" t="s">
        <v>147</v>
      </c>
      <c r="B97" s="78" t="s">
        <v>148</v>
      </c>
      <c r="C97" s="80">
        <f t="shared" si="4"/>
        <v>252800</v>
      </c>
      <c r="D97" s="131">
        <f>[1]Hoja1!C4361</f>
        <v>18400</v>
      </c>
      <c r="E97" s="131">
        <f>[1]Hoja1!D4361</f>
        <v>18400</v>
      </c>
      <c r="F97" s="131">
        <f>[1]Hoja1!E4361</f>
        <v>26400</v>
      </c>
      <c r="G97" s="131">
        <f>[1]Hoja1!F4361</f>
        <v>18400</v>
      </c>
      <c r="H97" s="131">
        <f>[1]Hoja1!G4361</f>
        <v>18400</v>
      </c>
      <c r="I97" s="131">
        <f>[1]Hoja1!H4361</f>
        <v>26400</v>
      </c>
      <c r="J97" s="131">
        <f>[1]Hoja1!I4361</f>
        <v>18400</v>
      </c>
      <c r="K97" s="131">
        <f>[1]Hoja1!J4361</f>
        <v>18400</v>
      </c>
      <c r="L97" s="131">
        <f>[1]Hoja1!K4361</f>
        <v>26400</v>
      </c>
      <c r="M97" s="131">
        <f>[1]Hoja1!L4361</f>
        <v>18400</v>
      </c>
      <c r="N97" s="131">
        <f>[1]Hoja1!M4361</f>
        <v>18400</v>
      </c>
      <c r="O97" s="131">
        <f>[1]Hoja1!N4361</f>
        <v>26400</v>
      </c>
    </row>
    <row r="98" spans="1:15" ht="15.75" thickBot="1" x14ac:dyDescent="0.3">
      <c r="A98" s="83" t="s">
        <v>149</v>
      </c>
      <c r="B98" s="78" t="s">
        <v>150</v>
      </c>
      <c r="C98" s="80">
        <f t="shared" si="4"/>
        <v>380400.00000000012</v>
      </c>
      <c r="D98" s="131">
        <f>[1]Hoja1!C4401</f>
        <v>67433.34</v>
      </c>
      <c r="E98" s="131">
        <f>[1]Hoja1!D4401</f>
        <v>29133.34</v>
      </c>
      <c r="F98" s="131">
        <f>[1]Hoja1!E4401</f>
        <v>29433.34</v>
      </c>
      <c r="G98" s="131">
        <f>[1]Hoja1!F4401</f>
        <v>34133.339999999997</v>
      </c>
      <c r="H98" s="131">
        <f>[1]Hoja1!G4401</f>
        <v>27433.33</v>
      </c>
      <c r="I98" s="131">
        <f>[1]Hoja1!H4401</f>
        <v>23133.33</v>
      </c>
      <c r="J98" s="131">
        <f>[1]Hoja1!I4401</f>
        <v>33933.33</v>
      </c>
      <c r="K98" s="131">
        <f>[1]Hoja1!J4401</f>
        <v>28133.33</v>
      </c>
      <c r="L98" s="131">
        <f>[1]Hoja1!K4401</f>
        <v>27433.33</v>
      </c>
      <c r="M98" s="131">
        <f>[1]Hoja1!L4401</f>
        <v>29633.33</v>
      </c>
      <c r="N98" s="131">
        <f>[1]Hoja1!M4401</f>
        <v>27433.33</v>
      </c>
      <c r="O98" s="131">
        <f>[1]Hoja1!N4401</f>
        <v>23133.33</v>
      </c>
    </row>
    <row r="99" spans="1:15" ht="15.75" customHeight="1" thickBot="1" x14ac:dyDescent="0.3">
      <c r="A99" s="83" t="s">
        <v>151</v>
      </c>
      <c r="B99" s="61" t="s">
        <v>152</v>
      </c>
      <c r="C99" s="80">
        <f t="shared" si="4"/>
        <v>4654196.6100000003</v>
      </c>
      <c r="D99" s="131">
        <f>[1]Hoja1!C4447</f>
        <v>956726.76</v>
      </c>
      <c r="E99" s="131">
        <f>[1]Hoja1!D4447</f>
        <v>306156.34999999998</v>
      </c>
      <c r="F99" s="131">
        <f>[1]Hoja1!E4447</f>
        <v>307466.34999999998</v>
      </c>
      <c r="G99" s="131">
        <f>[1]Hoja1!F4447</f>
        <v>296156.34999999998</v>
      </c>
      <c r="H99" s="131">
        <f>[1]Hoja1!G4447</f>
        <v>317466.34999999998</v>
      </c>
      <c r="I99" s="131">
        <f>[1]Hoja1!H4447</f>
        <v>305531.34999999998</v>
      </c>
      <c r="J99" s="131">
        <f>[1]Hoja1!I4447</f>
        <v>316841.34999999998</v>
      </c>
      <c r="K99" s="131">
        <f>[1]Hoja1!J4447</f>
        <v>305531.34999999998</v>
      </c>
      <c r="L99" s="131">
        <f>[1]Hoja1!K4447</f>
        <v>316841.34999999998</v>
      </c>
      <c r="M99" s="131">
        <f>[1]Hoja1!L4447</f>
        <v>339906.35</v>
      </c>
      <c r="N99" s="131">
        <f>[1]Hoja1!M4447</f>
        <v>326216.34999999998</v>
      </c>
      <c r="O99" s="131">
        <f>[1]Hoja1!N4447</f>
        <v>559356.35</v>
      </c>
    </row>
    <row r="100" spans="1:15" ht="15.75" thickBot="1" x14ac:dyDescent="0.3">
      <c r="A100" s="83" t="s">
        <v>153</v>
      </c>
      <c r="B100" s="61" t="s">
        <v>154</v>
      </c>
      <c r="C100" s="80">
        <f t="shared" si="4"/>
        <v>25000</v>
      </c>
      <c r="D100" s="131">
        <f>[1]Hoja1!C4448</f>
        <v>0</v>
      </c>
      <c r="E100" s="131">
        <f>[1]Hoja1!D4448</f>
        <v>0</v>
      </c>
      <c r="F100" s="131">
        <f>[1]Hoja1!E4448</f>
        <v>25000</v>
      </c>
      <c r="G100" s="131">
        <f>[1]Hoja1!F4448</f>
        <v>0</v>
      </c>
      <c r="H100" s="131">
        <f>[1]Hoja1!G4448</f>
        <v>0</v>
      </c>
      <c r="I100" s="131">
        <f>[1]Hoja1!H4448</f>
        <v>0</v>
      </c>
      <c r="J100" s="131">
        <f>[1]Hoja1!I4448</f>
        <v>0</v>
      </c>
      <c r="K100" s="131">
        <f>[1]Hoja1!J4448</f>
        <v>0</v>
      </c>
      <c r="L100" s="131">
        <f>[1]Hoja1!K4448</f>
        <v>0</v>
      </c>
      <c r="M100" s="131">
        <f>[1]Hoja1!L4448</f>
        <v>0</v>
      </c>
      <c r="N100" s="131">
        <f>[1]Hoja1!M4448</f>
        <v>0</v>
      </c>
      <c r="O100" s="131">
        <f>[1]Hoja1!N4448</f>
        <v>0</v>
      </c>
    </row>
    <row r="101" spans="1:15" ht="15.75" thickBot="1" x14ac:dyDescent="0.3">
      <c r="A101" s="83" t="s">
        <v>155</v>
      </c>
      <c r="B101" s="78" t="s">
        <v>156</v>
      </c>
      <c r="C101" s="80">
        <f t="shared" si="4"/>
        <v>288000</v>
      </c>
      <c r="D101" s="131">
        <f>[1]Hoja1!C4543</f>
        <v>23000</v>
      </c>
      <c r="E101" s="131">
        <f>[1]Hoja1!D4543</f>
        <v>0</v>
      </c>
      <c r="F101" s="131">
        <f>[1]Hoja1!E4543</f>
        <v>210000</v>
      </c>
      <c r="G101" s="131">
        <f>[1]Hoja1!F4543</f>
        <v>0</v>
      </c>
      <c r="H101" s="131">
        <f>[1]Hoja1!G4543</f>
        <v>10000</v>
      </c>
      <c r="I101" s="131">
        <f>[1]Hoja1!H4543</f>
        <v>10000</v>
      </c>
      <c r="J101" s="131">
        <f>[1]Hoja1!I4543</f>
        <v>35000</v>
      </c>
      <c r="K101" s="131">
        <f>[1]Hoja1!J4543</f>
        <v>0</v>
      </c>
      <c r="L101" s="131">
        <f>[1]Hoja1!K4543</f>
        <v>0</v>
      </c>
      <c r="M101" s="131">
        <f>[1]Hoja1!L4543</f>
        <v>0</v>
      </c>
      <c r="N101" s="131">
        <f>[1]Hoja1!M4543</f>
        <v>0</v>
      </c>
      <c r="O101" s="131">
        <f>[1]Hoja1!N4543</f>
        <v>0</v>
      </c>
    </row>
    <row r="102" spans="1:15" ht="15.75" thickBot="1" x14ac:dyDescent="0.3">
      <c r="A102" s="83" t="s">
        <v>157</v>
      </c>
      <c r="B102" s="78" t="s">
        <v>158</v>
      </c>
      <c r="C102" s="80">
        <f t="shared" si="4"/>
        <v>30000</v>
      </c>
      <c r="D102" s="131" t="str">
        <f>[1]Hoja1!C4544</f>
        <v xml:space="preserve"> </v>
      </c>
      <c r="E102" s="131">
        <f>[1]Hoja1!D4544</f>
        <v>5000</v>
      </c>
      <c r="F102" s="131">
        <f>[1]Hoja1!E4544</f>
        <v>3500</v>
      </c>
      <c r="G102" s="131">
        <f>[1]Hoja1!F4544</f>
        <v>2500</v>
      </c>
      <c r="H102" s="131">
        <f>[1]Hoja1!G4544</f>
        <v>3000</v>
      </c>
      <c r="I102" s="131">
        <f>[1]Hoja1!H4544</f>
        <v>2500</v>
      </c>
      <c r="J102" s="131">
        <f>[1]Hoja1!I4544</f>
        <v>2000</v>
      </c>
      <c r="K102" s="131">
        <f>[1]Hoja1!J4544</f>
        <v>2000</v>
      </c>
      <c r="L102" s="131">
        <f>[1]Hoja1!K4544</f>
        <v>2500</v>
      </c>
      <c r="M102" s="131">
        <f>[1]Hoja1!L4544</f>
        <v>2000</v>
      </c>
      <c r="N102" s="131">
        <f>[1]Hoja1!M4544</f>
        <v>2500</v>
      </c>
      <c r="O102" s="131">
        <f>[1]Hoja1!N4544</f>
        <v>2500</v>
      </c>
    </row>
    <row r="103" spans="1:15" ht="15.75" thickBot="1" x14ac:dyDescent="0.3">
      <c r="A103" s="83" t="s">
        <v>159</v>
      </c>
      <c r="B103" s="78" t="s">
        <v>160</v>
      </c>
      <c r="C103" s="80">
        <f t="shared" si="4"/>
        <v>62000</v>
      </c>
      <c r="D103" s="131">
        <f>[1]Hoja1!C4546</f>
        <v>0</v>
      </c>
      <c r="E103" s="131">
        <f>[1]Hoja1!D4546</f>
        <v>26000</v>
      </c>
      <c r="F103" s="131">
        <f>[1]Hoja1!E4546</f>
        <v>10000</v>
      </c>
      <c r="G103" s="131">
        <f>[1]Hoja1!F4546</f>
        <v>0</v>
      </c>
      <c r="H103" s="131">
        <f>[1]Hoja1!G4546</f>
        <v>0</v>
      </c>
      <c r="I103" s="131">
        <f>[1]Hoja1!H4546</f>
        <v>26000</v>
      </c>
      <c r="J103" s="131">
        <f>[1]Hoja1!I4546</f>
        <v>0</v>
      </c>
      <c r="K103" s="131">
        <f>[1]Hoja1!J4546</f>
        <v>0</v>
      </c>
      <c r="L103" s="131">
        <f>[1]Hoja1!K4546</f>
        <v>0</v>
      </c>
      <c r="M103" s="131">
        <f>[1]Hoja1!L4546</f>
        <v>0</v>
      </c>
      <c r="N103" s="131">
        <f>[1]Hoja1!M4546</f>
        <v>0</v>
      </c>
      <c r="O103" s="131">
        <f>[1]Hoja1!N4546</f>
        <v>0</v>
      </c>
    </row>
    <row r="104" spans="1:15" ht="15.75" thickBot="1" x14ac:dyDescent="0.3">
      <c r="A104" s="83" t="s">
        <v>161</v>
      </c>
      <c r="B104" s="78" t="s">
        <v>162</v>
      </c>
      <c r="C104" s="80">
        <f t="shared" si="4"/>
        <v>94000</v>
      </c>
      <c r="D104" s="131">
        <f>[1]Hoja1!C4550</f>
        <v>0</v>
      </c>
      <c r="E104" s="131">
        <f>[1]Hoja1!D4550</f>
        <v>0</v>
      </c>
      <c r="F104" s="131">
        <f>[1]Hoja1!E4550</f>
        <v>0</v>
      </c>
      <c r="G104" s="131">
        <f>[1]Hoja1!F4550</f>
        <v>8000</v>
      </c>
      <c r="H104" s="131">
        <f>[1]Hoja1!G4550</f>
        <v>8000</v>
      </c>
      <c r="I104" s="131">
        <f>[1]Hoja1!H4550</f>
        <v>0</v>
      </c>
      <c r="J104" s="131">
        <f>[1]Hoja1!I4550</f>
        <v>10000</v>
      </c>
      <c r="K104" s="131">
        <f>[1]Hoja1!J4550</f>
        <v>8000</v>
      </c>
      <c r="L104" s="131">
        <f>[1]Hoja1!K4550</f>
        <v>10000</v>
      </c>
      <c r="M104" s="131">
        <f>[1]Hoja1!L4550</f>
        <v>30000</v>
      </c>
      <c r="N104" s="131">
        <f>[1]Hoja1!M4550</f>
        <v>20000</v>
      </c>
      <c r="O104" s="131">
        <f>[1]Hoja1!N4550</f>
        <v>0</v>
      </c>
    </row>
    <row r="105" spans="1:15" ht="15.75" thickBot="1" x14ac:dyDescent="0.3">
      <c r="A105" s="83" t="s">
        <v>163</v>
      </c>
      <c r="B105" s="78" t="s">
        <v>164</v>
      </c>
      <c r="C105" s="80">
        <f t="shared" si="4"/>
        <v>80000</v>
      </c>
      <c r="D105" s="131">
        <f>[1]Hoja1!C4553</f>
        <v>0</v>
      </c>
      <c r="E105" s="131">
        <f>[1]Hoja1!D4553</f>
        <v>0</v>
      </c>
      <c r="F105" s="131">
        <f>[1]Hoja1!E4553</f>
        <v>0</v>
      </c>
      <c r="G105" s="131">
        <f>[1]Hoja1!F4553</f>
        <v>0</v>
      </c>
      <c r="H105" s="131">
        <f>[1]Hoja1!G4553</f>
        <v>20000</v>
      </c>
      <c r="I105" s="131">
        <f>[1]Hoja1!H4553</f>
        <v>0</v>
      </c>
      <c r="J105" s="131">
        <f>[1]Hoja1!I4553</f>
        <v>0</v>
      </c>
      <c r="K105" s="131">
        <f>[1]Hoja1!J4553</f>
        <v>30000</v>
      </c>
      <c r="L105" s="131">
        <f>[1]Hoja1!K4553</f>
        <v>0</v>
      </c>
      <c r="M105" s="131">
        <f>[1]Hoja1!L4553</f>
        <v>30000</v>
      </c>
      <c r="N105" s="131">
        <f>[1]Hoja1!M4553</f>
        <v>0</v>
      </c>
      <c r="O105" s="131">
        <f>[1]Hoja1!N4553</f>
        <v>0</v>
      </c>
    </row>
    <row r="106" spans="1:15" ht="15.75" thickBot="1" x14ac:dyDescent="0.3">
      <c r="A106" s="83" t="s">
        <v>165</v>
      </c>
      <c r="B106" s="78" t="s">
        <v>166</v>
      </c>
      <c r="C106" s="80">
        <f t="shared" si="4"/>
        <v>73033.320000000007</v>
      </c>
      <c r="D106" s="131">
        <f>[1]Hoja1!C4611</f>
        <v>3350</v>
      </c>
      <c r="E106" s="131">
        <f>[1]Hoja1!D4611</f>
        <v>4183.33</v>
      </c>
      <c r="F106" s="131">
        <f>[1]Hoja1!E4611</f>
        <v>4183.33</v>
      </c>
      <c r="G106" s="131">
        <f>[1]Hoja1!F4611</f>
        <v>3350</v>
      </c>
      <c r="H106" s="131">
        <f>[1]Hoja1!G4611</f>
        <v>11850</v>
      </c>
      <c r="I106" s="131">
        <f>[1]Hoja1!H4611</f>
        <v>2850</v>
      </c>
      <c r="J106" s="131">
        <f>[1]Hoja1!I4611</f>
        <v>12850</v>
      </c>
      <c r="K106" s="131">
        <f>[1]Hoja1!J4611</f>
        <v>8683.33</v>
      </c>
      <c r="L106" s="131">
        <f>[1]Hoja1!K4611</f>
        <v>12183.33</v>
      </c>
      <c r="M106" s="131">
        <f>[1]Hoja1!L4611</f>
        <v>3350</v>
      </c>
      <c r="N106" s="131">
        <f>[1]Hoja1!M4611</f>
        <v>2850</v>
      </c>
      <c r="O106" s="131">
        <f>[1]Hoja1!N4611</f>
        <v>3350</v>
      </c>
    </row>
    <row r="107" spans="1:15" ht="15.75" thickBot="1" x14ac:dyDescent="0.3">
      <c r="A107" s="83" t="s">
        <v>167</v>
      </c>
      <c r="B107" s="78" t="s">
        <v>168</v>
      </c>
      <c r="C107" s="80">
        <f t="shared" si="4"/>
        <v>5000</v>
      </c>
      <c r="D107" s="131">
        <f>[1]Hoja1!C4612</f>
        <v>0</v>
      </c>
      <c r="E107" s="131">
        <f>[1]Hoja1!D4612</f>
        <v>0</v>
      </c>
      <c r="F107" s="131">
        <f>[1]Hoja1!E4612</f>
        <v>0</v>
      </c>
      <c r="G107" s="131">
        <f>[1]Hoja1!F4612</f>
        <v>0</v>
      </c>
      <c r="H107" s="131">
        <f>[1]Hoja1!G4612</f>
        <v>0</v>
      </c>
      <c r="I107" s="131">
        <f>[1]Hoja1!H4612</f>
        <v>0</v>
      </c>
      <c r="J107" s="131">
        <f>[1]Hoja1!I4612</f>
        <v>0</v>
      </c>
      <c r="K107" s="131">
        <f>[1]Hoja1!J4612</f>
        <v>5000</v>
      </c>
      <c r="L107" s="131">
        <f>[1]Hoja1!K4612</f>
        <v>0</v>
      </c>
      <c r="M107" s="131">
        <f>[1]Hoja1!L4612</f>
        <v>0</v>
      </c>
      <c r="N107" s="131">
        <f>[1]Hoja1!M4612</f>
        <v>0</v>
      </c>
      <c r="O107" s="131">
        <f>[1]Hoja1!N4612</f>
        <v>0</v>
      </c>
    </row>
    <row r="108" spans="1:15" ht="15.75" thickBot="1" x14ac:dyDescent="0.3">
      <c r="A108" s="83" t="s">
        <v>169</v>
      </c>
      <c r="B108" s="78" t="s">
        <v>170</v>
      </c>
      <c r="C108" s="80">
        <f t="shared" si="4"/>
        <v>106600.00000000001</v>
      </c>
      <c r="D108" s="131">
        <f>[1]Hoja1!C4679</f>
        <v>4883.34</v>
      </c>
      <c r="E108" s="131">
        <f>[1]Hoja1!D4679</f>
        <v>4883.34</v>
      </c>
      <c r="F108" s="131">
        <f>[1]Hoja1!E4679</f>
        <v>5883.34</v>
      </c>
      <c r="G108" s="131">
        <f>[1]Hoja1!F4679</f>
        <v>13383.34</v>
      </c>
      <c r="H108" s="131">
        <f>[1]Hoja1!G4679</f>
        <v>8083.33</v>
      </c>
      <c r="I108" s="131">
        <f>[1]Hoja1!H4679</f>
        <v>10583.33</v>
      </c>
      <c r="J108" s="131">
        <f>[1]Hoja1!I4679</f>
        <v>8083.33</v>
      </c>
      <c r="K108" s="131">
        <f>[1]Hoja1!J4679</f>
        <v>8083.33</v>
      </c>
      <c r="L108" s="131">
        <f>[1]Hoja1!K4679</f>
        <v>15883.33</v>
      </c>
      <c r="M108" s="131">
        <f>[1]Hoja1!L4679</f>
        <v>11383.33</v>
      </c>
      <c r="N108" s="131">
        <f>[1]Hoja1!M4679</f>
        <v>10083.33</v>
      </c>
      <c r="O108" s="131">
        <f>[1]Hoja1!N4679</f>
        <v>5383.33</v>
      </c>
    </row>
    <row r="109" spans="1:15" ht="15.75" thickBot="1" x14ac:dyDescent="0.3">
      <c r="A109" s="83" t="s">
        <v>171</v>
      </c>
      <c r="B109" s="78" t="s">
        <v>172</v>
      </c>
      <c r="C109" s="80">
        <f t="shared" si="4"/>
        <v>174000</v>
      </c>
      <c r="D109" s="131">
        <f>[1]Hoja1!C4720</f>
        <v>8333.34</v>
      </c>
      <c r="E109" s="131">
        <f>[1]Hoja1!D4720</f>
        <v>8333.34</v>
      </c>
      <c r="F109" s="131">
        <f>[1]Hoja1!E4720</f>
        <v>8333.34</v>
      </c>
      <c r="G109" s="131">
        <f>[1]Hoja1!F4720</f>
        <v>8333.34</v>
      </c>
      <c r="H109" s="131">
        <f>[1]Hoja1!G4720</f>
        <v>22333.33</v>
      </c>
      <c r="I109" s="131">
        <f>[1]Hoja1!H4720</f>
        <v>8333.33</v>
      </c>
      <c r="J109" s="131">
        <f>[1]Hoja1!I4720</f>
        <v>8333.33</v>
      </c>
      <c r="K109" s="131">
        <f>[1]Hoja1!J4720</f>
        <v>38333.33</v>
      </c>
      <c r="L109" s="131">
        <f>[1]Hoja1!K4720</f>
        <v>8333.33</v>
      </c>
      <c r="M109" s="131">
        <f>[1]Hoja1!L4720</f>
        <v>38333.33</v>
      </c>
      <c r="N109" s="131">
        <f>[1]Hoja1!M4720</f>
        <v>8333.33</v>
      </c>
      <c r="O109" s="131">
        <f>[1]Hoja1!N4720</f>
        <v>8333.33</v>
      </c>
    </row>
    <row r="110" spans="1:15" ht="15.75" thickBot="1" x14ac:dyDescent="0.3">
      <c r="A110" s="83" t="s">
        <v>173</v>
      </c>
      <c r="B110" s="78" t="s">
        <v>174</v>
      </c>
      <c r="C110" s="80">
        <f t="shared" si="4"/>
        <v>14987.62</v>
      </c>
      <c r="D110" s="131">
        <f>[1]Hoja1!C4757</f>
        <v>0</v>
      </c>
      <c r="E110" s="131">
        <f>[1]Hoja1!D4757</f>
        <v>795</v>
      </c>
      <c r="F110" s="131">
        <f>[1]Hoja1!E4757</f>
        <v>6300</v>
      </c>
      <c r="G110" s="131">
        <f>[1]Hoja1!F4757</f>
        <v>0</v>
      </c>
      <c r="H110" s="131">
        <f>[1]Hoja1!G4757</f>
        <v>0</v>
      </c>
      <c r="I110" s="131">
        <f>[1]Hoja1!H4757</f>
        <v>795</v>
      </c>
      <c r="J110" s="131">
        <f>[1]Hoja1!I4757</f>
        <v>0</v>
      </c>
      <c r="K110" s="131">
        <f>[1]Hoja1!J4757</f>
        <v>6300</v>
      </c>
      <c r="L110" s="131">
        <f>[1]Hoja1!K4757</f>
        <v>797.62</v>
      </c>
      <c r="M110" s="131">
        <f>[1]Hoja1!L4757</f>
        <v>0</v>
      </c>
      <c r="N110" s="131">
        <f>[1]Hoja1!M4757</f>
        <v>0</v>
      </c>
      <c r="O110" s="131">
        <f>[1]Hoja1!N4757</f>
        <v>0</v>
      </c>
    </row>
    <row r="111" spans="1:15" ht="15.75" thickBot="1" x14ac:dyDescent="0.3">
      <c r="A111" s="83" t="s">
        <v>175</v>
      </c>
      <c r="B111" s="78" t="s">
        <v>176</v>
      </c>
      <c r="C111" s="80">
        <f t="shared" si="4"/>
        <v>11024071.119999999</v>
      </c>
      <c r="D111" s="131">
        <f>[1]Hoja1!C5148</f>
        <v>823005.86</v>
      </c>
      <c r="E111" s="131">
        <f>[1]Hoja1!D5148</f>
        <v>156005.94</v>
      </c>
      <c r="F111" s="131">
        <f>[1]Hoja1!E5148</f>
        <v>809005.94</v>
      </c>
      <c r="G111" s="131">
        <f>[1]Hoja1!F5148</f>
        <v>98505.94</v>
      </c>
      <c r="H111" s="131">
        <f>[1]Hoja1!G5148</f>
        <v>109505.93000000001</v>
      </c>
      <c r="I111" s="131">
        <f>[1]Hoja1!H5148</f>
        <v>187505.93</v>
      </c>
      <c r="J111" s="131">
        <f>[1]Hoja1!I5148</f>
        <v>700505.92999999993</v>
      </c>
      <c r="K111" s="131">
        <f>[1]Hoja1!J5148</f>
        <v>145005.93</v>
      </c>
      <c r="L111" s="131">
        <f>[1]Hoja1!K5148</f>
        <v>1306005.9300000002</v>
      </c>
      <c r="M111" s="131">
        <f>[1]Hoja1!L5148</f>
        <v>698505.92999999993</v>
      </c>
      <c r="N111" s="131">
        <f>[1]Hoja1!M5148</f>
        <v>5100505.93</v>
      </c>
      <c r="O111" s="131">
        <f>[1]Hoja1!N5148</f>
        <v>890005.92999999993</v>
      </c>
    </row>
    <row r="112" spans="1:15" ht="15.75" thickBot="1" x14ac:dyDescent="0.3">
      <c r="A112" s="83" t="s">
        <v>177</v>
      </c>
      <c r="B112" s="78" t="s">
        <v>178</v>
      </c>
      <c r="C112" s="80">
        <f t="shared" si="4"/>
        <v>1000</v>
      </c>
      <c r="D112" s="131">
        <f>[1]Hoja1!C5149</f>
        <v>0</v>
      </c>
      <c r="E112" s="131">
        <f>[1]Hoja1!D5149</f>
        <v>0</v>
      </c>
      <c r="F112" s="131">
        <f>[1]Hoja1!E5149</f>
        <v>0</v>
      </c>
      <c r="G112" s="131">
        <f>[1]Hoja1!F5149</f>
        <v>0</v>
      </c>
      <c r="H112" s="131">
        <f>[1]Hoja1!G5149</f>
        <v>0</v>
      </c>
      <c r="I112" s="131">
        <f>[1]Hoja1!H5149</f>
        <v>0</v>
      </c>
      <c r="J112" s="131">
        <f>[1]Hoja1!I5149</f>
        <v>0</v>
      </c>
      <c r="K112" s="131">
        <f>[1]Hoja1!J5149</f>
        <v>0</v>
      </c>
      <c r="L112" s="131">
        <f>[1]Hoja1!K5149</f>
        <v>500</v>
      </c>
      <c r="M112" s="131">
        <f>[1]Hoja1!L5149</f>
        <v>500</v>
      </c>
      <c r="N112" s="131">
        <f>[1]Hoja1!M5149</f>
        <v>0</v>
      </c>
      <c r="O112" s="131">
        <f>[1]Hoja1!N5149</f>
        <v>0</v>
      </c>
    </row>
    <row r="113" spans="1:15" ht="15.75" thickBot="1" x14ac:dyDescent="0.3">
      <c r="A113" s="83" t="s">
        <v>179</v>
      </c>
      <c r="B113" s="78" t="s">
        <v>180</v>
      </c>
      <c r="C113" s="80">
        <f t="shared" si="4"/>
        <v>528000</v>
      </c>
      <c r="D113" s="131">
        <f>[1]Hoja1!C5161</f>
        <v>44000</v>
      </c>
      <c r="E113" s="131">
        <f>[1]Hoja1!D5161</f>
        <v>44000</v>
      </c>
      <c r="F113" s="131">
        <f>[1]Hoja1!E5161</f>
        <v>44000</v>
      </c>
      <c r="G113" s="131">
        <f>[1]Hoja1!F5161</f>
        <v>44000</v>
      </c>
      <c r="H113" s="131">
        <f>[1]Hoja1!G5161</f>
        <v>44000</v>
      </c>
      <c r="I113" s="131">
        <f>[1]Hoja1!H5161</f>
        <v>44000</v>
      </c>
      <c r="J113" s="131">
        <f>[1]Hoja1!I5161</f>
        <v>44000</v>
      </c>
      <c r="K113" s="131">
        <f>[1]Hoja1!J5161</f>
        <v>44000</v>
      </c>
      <c r="L113" s="131">
        <f>[1]Hoja1!K5161</f>
        <v>44000</v>
      </c>
      <c r="M113" s="131">
        <f>[1]Hoja1!L5161</f>
        <v>44000</v>
      </c>
      <c r="N113" s="131">
        <f>[1]Hoja1!M5161</f>
        <v>44000</v>
      </c>
      <c r="O113" s="131">
        <f>[1]Hoja1!N5161</f>
        <v>44000</v>
      </c>
    </row>
    <row r="114" spans="1:15" ht="15.75" thickBot="1" x14ac:dyDescent="0.3">
      <c r="A114" s="83" t="s">
        <v>181</v>
      </c>
      <c r="B114" s="78" t="s">
        <v>182</v>
      </c>
      <c r="C114" s="80">
        <f t="shared" si="4"/>
        <v>13120000.000000002</v>
      </c>
      <c r="D114" s="131">
        <f>[1]Hoja1!C5171</f>
        <v>1093333.23</v>
      </c>
      <c r="E114" s="131">
        <f>[1]Hoja1!D5171</f>
        <v>1093333.23</v>
      </c>
      <c r="F114" s="131">
        <f>[1]Hoja1!E5171</f>
        <v>1093333.23</v>
      </c>
      <c r="G114" s="131">
        <f>[1]Hoja1!F5171</f>
        <v>1093333.23</v>
      </c>
      <c r="H114" s="131">
        <f>[1]Hoja1!G5171</f>
        <v>1093333.23</v>
      </c>
      <c r="I114" s="131">
        <f>[1]Hoja1!H5171</f>
        <v>1093333.23</v>
      </c>
      <c r="J114" s="131">
        <f>[1]Hoja1!I5171</f>
        <v>1093333.23</v>
      </c>
      <c r="K114" s="131">
        <f>[1]Hoja1!J5171</f>
        <v>1093333.23</v>
      </c>
      <c r="L114" s="131">
        <f>[1]Hoja1!K5171</f>
        <v>1093333.23</v>
      </c>
      <c r="M114" s="131">
        <f>[1]Hoja1!L5171</f>
        <v>1093333.43</v>
      </c>
      <c r="N114" s="131">
        <f>[1]Hoja1!M5171</f>
        <v>1093333.53</v>
      </c>
      <c r="O114" s="131">
        <f>[1]Hoja1!N5171</f>
        <v>1093333.97</v>
      </c>
    </row>
    <row r="115" spans="1:15" ht="15.75" thickBot="1" x14ac:dyDescent="0.3">
      <c r="A115" s="83" t="s">
        <v>183</v>
      </c>
      <c r="B115" s="78" t="s">
        <v>184</v>
      </c>
      <c r="C115" s="80">
        <f t="shared" si="4"/>
        <v>243000</v>
      </c>
      <c r="D115" s="131">
        <v>0</v>
      </c>
      <c r="E115" s="131">
        <v>108000</v>
      </c>
      <c r="F115" s="131">
        <v>8000</v>
      </c>
      <c r="G115" s="131">
        <v>8000</v>
      </c>
      <c r="H115" s="131">
        <v>8000</v>
      </c>
      <c r="I115" s="131">
        <v>63000</v>
      </c>
      <c r="J115" s="131">
        <v>8000</v>
      </c>
      <c r="K115" s="131">
        <v>8000</v>
      </c>
      <c r="L115" s="131">
        <v>8000</v>
      </c>
      <c r="M115" s="131">
        <v>8000</v>
      </c>
      <c r="N115" s="131">
        <v>8000</v>
      </c>
      <c r="O115" s="131">
        <v>8000</v>
      </c>
    </row>
    <row r="116" spans="1:15" ht="15.75" thickBot="1" x14ac:dyDescent="0.3">
      <c r="A116" s="82">
        <v>4000</v>
      </c>
      <c r="B116" s="77" t="s">
        <v>185</v>
      </c>
      <c r="C116" s="81">
        <f t="shared" ref="C116:O116" si="5">SUM(C117:C125)</f>
        <v>24157451</v>
      </c>
      <c r="D116" s="129">
        <f t="shared" si="5"/>
        <v>21000</v>
      </c>
      <c r="E116" s="129">
        <f t="shared" si="5"/>
        <v>21000</v>
      </c>
      <c r="F116" s="129">
        <f t="shared" si="5"/>
        <v>31000</v>
      </c>
      <c r="G116" s="129">
        <f t="shared" si="5"/>
        <v>21000</v>
      </c>
      <c r="H116" s="129">
        <f t="shared" si="5"/>
        <v>21000</v>
      </c>
      <c r="I116" s="129">
        <f t="shared" si="5"/>
        <v>21000</v>
      </c>
      <c r="J116" s="129">
        <f t="shared" si="5"/>
        <v>21000</v>
      </c>
      <c r="K116" s="129">
        <f t="shared" si="5"/>
        <v>21000</v>
      </c>
      <c r="L116" s="129">
        <f t="shared" si="5"/>
        <v>31000</v>
      </c>
      <c r="M116" s="129">
        <f t="shared" si="5"/>
        <v>21000</v>
      </c>
      <c r="N116" s="129">
        <f t="shared" si="5"/>
        <v>21000</v>
      </c>
      <c r="O116" s="81">
        <f t="shared" si="5"/>
        <v>23906451</v>
      </c>
    </row>
    <row r="117" spans="1:15" ht="15.75" thickBot="1" x14ac:dyDescent="0.3">
      <c r="A117" s="83" t="s">
        <v>186</v>
      </c>
      <c r="B117" s="61" t="s">
        <v>187</v>
      </c>
      <c r="C117" s="80">
        <f t="shared" si="4"/>
        <v>17844000</v>
      </c>
      <c r="D117" s="131">
        <v>0</v>
      </c>
      <c r="E117" s="131">
        <v>0</v>
      </c>
      <c r="F117" s="131">
        <v>0</v>
      </c>
      <c r="G117" s="131">
        <v>0</v>
      </c>
      <c r="H117" s="131">
        <v>0</v>
      </c>
      <c r="I117" s="131">
        <v>0</v>
      </c>
      <c r="J117" s="131">
        <v>0</v>
      </c>
      <c r="K117" s="131">
        <v>0</v>
      </c>
      <c r="L117" s="131">
        <v>0</v>
      </c>
      <c r="M117" s="131">
        <v>0</v>
      </c>
      <c r="N117" s="131">
        <v>0</v>
      </c>
      <c r="O117" s="131">
        <f>[1]Hoja1!C5282</f>
        <v>17844000</v>
      </c>
    </row>
    <row r="118" spans="1:15" ht="15.75" thickBot="1" x14ac:dyDescent="0.3">
      <c r="A118" s="83" t="s">
        <v>188</v>
      </c>
      <c r="B118" s="78" t="s">
        <v>189</v>
      </c>
      <c r="C118" s="80">
        <f t="shared" si="4"/>
        <v>420000</v>
      </c>
      <c r="D118" s="131">
        <v>0</v>
      </c>
      <c r="E118" s="131">
        <v>0</v>
      </c>
      <c r="F118" s="131">
        <v>0</v>
      </c>
      <c r="G118" s="131">
        <v>0</v>
      </c>
      <c r="H118" s="131">
        <v>0</v>
      </c>
      <c r="I118" s="131">
        <v>0</v>
      </c>
      <c r="J118" s="131">
        <v>0</v>
      </c>
      <c r="K118" s="131">
        <v>0</v>
      </c>
      <c r="L118" s="131">
        <v>0</v>
      </c>
      <c r="M118" s="131">
        <v>0</v>
      </c>
      <c r="N118" s="131">
        <v>0</v>
      </c>
      <c r="O118" s="131">
        <f>[1]Hoja1!G5285+[1]Hoja1!J5285</f>
        <v>420000</v>
      </c>
    </row>
    <row r="119" spans="1:15" ht="15.75" thickBot="1" x14ac:dyDescent="0.3">
      <c r="A119" s="83" t="s">
        <v>190</v>
      </c>
      <c r="B119" s="78" t="s">
        <v>191</v>
      </c>
      <c r="C119" s="80">
        <f t="shared" si="4"/>
        <v>2525300</v>
      </c>
      <c r="D119" s="131">
        <v>21000</v>
      </c>
      <c r="E119" s="131">
        <v>21000</v>
      </c>
      <c r="F119" s="131">
        <v>31000</v>
      </c>
      <c r="G119" s="131">
        <v>21000</v>
      </c>
      <c r="H119" s="131">
        <v>21000</v>
      </c>
      <c r="I119" s="131">
        <v>21000</v>
      </c>
      <c r="J119" s="131">
        <v>21000</v>
      </c>
      <c r="K119" s="131">
        <v>21000</v>
      </c>
      <c r="L119" s="131">
        <v>31000</v>
      </c>
      <c r="M119" s="131">
        <v>21000</v>
      </c>
      <c r="N119" s="131">
        <v>21000</v>
      </c>
      <c r="O119" s="131">
        <v>2274300</v>
      </c>
    </row>
    <row r="120" spans="1:15" ht="15.75" thickBot="1" x14ac:dyDescent="0.3">
      <c r="A120" s="83" t="s">
        <v>192</v>
      </c>
      <c r="B120" s="78" t="s">
        <v>193</v>
      </c>
      <c r="C120" s="80">
        <f t="shared" si="4"/>
        <v>1500000</v>
      </c>
      <c r="D120" s="131">
        <v>0</v>
      </c>
      <c r="E120" s="131">
        <v>0</v>
      </c>
      <c r="F120" s="131">
        <v>0</v>
      </c>
      <c r="G120" s="131">
        <v>0</v>
      </c>
      <c r="H120" s="131">
        <v>0</v>
      </c>
      <c r="I120" s="131">
        <v>0</v>
      </c>
      <c r="J120" s="131">
        <v>0</v>
      </c>
      <c r="K120" s="131">
        <v>0</v>
      </c>
      <c r="L120" s="131">
        <v>0</v>
      </c>
      <c r="M120" s="131">
        <v>0</v>
      </c>
      <c r="N120" s="131">
        <v>0</v>
      </c>
      <c r="O120" s="131">
        <f>[1]Hoja1!C5393</f>
        <v>1500000</v>
      </c>
    </row>
    <row r="121" spans="1:15" ht="15.75" thickBot="1" x14ac:dyDescent="0.3">
      <c r="A121" s="83" t="s">
        <v>194</v>
      </c>
      <c r="B121" s="78" t="s">
        <v>195</v>
      </c>
      <c r="C121" s="80">
        <f t="shared" si="4"/>
        <v>1093151</v>
      </c>
      <c r="D121" s="131">
        <v>0</v>
      </c>
      <c r="E121" s="131">
        <v>0</v>
      </c>
      <c r="F121" s="131">
        <v>0</v>
      </c>
      <c r="G121" s="131">
        <v>0</v>
      </c>
      <c r="H121" s="131">
        <v>0</v>
      </c>
      <c r="I121" s="131">
        <v>0</v>
      </c>
      <c r="J121" s="131">
        <v>0</v>
      </c>
      <c r="K121" s="131">
        <v>0</v>
      </c>
      <c r="L121" s="131">
        <v>0</v>
      </c>
      <c r="M121" s="131">
        <v>0</v>
      </c>
      <c r="N121" s="131">
        <v>0</v>
      </c>
      <c r="O121" s="131">
        <f>[1]Hoja1!C5414</f>
        <v>1093151</v>
      </c>
    </row>
    <row r="122" spans="1:15" ht="15.75" thickBot="1" x14ac:dyDescent="0.3">
      <c r="A122" s="83" t="s">
        <v>196</v>
      </c>
      <c r="B122" s="78" t="s">
        <v>197</v>
      </c>
      <c r="C122" s="80">
        <f t="shared" si="4"/>
        <v>500000</v>
      </c>
      <c r="D122" s="131">
        <v>0</v>
      </c>
      <c r="E122" s="131">
        <v>0</v>
      </c>
      <c r="F122" s="131">
        <v>0</v>
      </c>
      <c r="G122" s="131">
        <v>0</v>
      </c>
      <c r="H122" s="131">
        <v>0</v>
      </c>
      <c r="I122" s="131">
        <v>0</v>
      </c>
      <c r="J122" s="131">
        <v>0</v>
      </c>
      <c r="K122" s="131">
        <v>0</v>
      </c>
      <c r="L122" s="131">
        <v>0</v>
      </c>
      <c r="M122" s="131">
        <v>0</v>
      </c>
      <c r="N122" s="131">
        <v>0</v>
      </c>
      <c r="O122" s="131">
        <f>[1]Hoja1!C5415</f>
        <v>500000</v>
      </c>
    </row>
    <row r="123" spans="1:15" ht="15.75" thickBot="1" x14ac:dyDescent="0.3">
      <c r="A123" s="83" t="s">
        <v>198</v>
      </c>
      <c r="B123" s="78" t="s">
        <v>199</v>
      </c>
      <c r="C123" s="80">
        <f t="shared" si="4"/>
        <v>200000</v>
      </c>
      <c r="D123" s="131">
        <v>0</v>
      </c>
      <c r="E123" s="131">
        <v>0</v>
      </c>
      <c r="F123" s="131">
        <v>0</v>
      </c>
      <c r="G123" s="131">
        <v>0</v>
      </c>
      <c r="H123" s="131">
        <v>0</v>
      </c>
      <c r="I123" s="131">
        <v>0</v>
      </c>
      <c r="J123" s="131">
        <v>0</v>
      </c>
      <c r="K123" s="131">
        <v>0</v>
      </c>
      <c r="L123" s="131">
        <v>0</v>
      </c>
      <c r="M123" s="131">
        <v>0</v>
      </c>
      <c r="N123" s="131">
        <v>0</v>
      </c>
      <c r="O123" s="131">
        <f>[1]Hoja1!C5417</f>
        <v>200000</v>
      </c>
    </row>
    <row r="124" spans="1:15" ht="15.75" thickBot="1" x14ac:dyDescent="0.3">
      <c r="A124" s="83" t="s">
        <v>200</v>
      </c>
      <c r="B124" s="78" t="s">
        <v>201</v>
      </c>
      <c r="C124" s="80">
        <f t="shared" si="4"/>
        <v>45000</v>
      </c>
      <c r="D124" s="131">
        <v>0</v>
      </c>
      <c r="E124" s="131">
        <v>0</v>
      </c>
      <c r="F124" s="131">
        <v>0</v>
      </c>
      <c r="G124" s="131">
        <v>0</v>
      </c>
      <c r="H124" s="131">
        <v>0</v>
      </c>
      <c r="I124" s="131">
        <v>0</v>
      </c>
      <c r="J124" s="131">
        <v>0</v>
      </c>
      <c r="K124" s="131">
        <v>0</v>
      </c>
      <c r="L124" s="131">
        <v>0</v>
      </c>
      <c r="M124" s="131">
        <v>0</v>
      </c>
      <c r="N124" s="131">
        <v>0</v>
      </c>
      <c r="O124" s="131">
        <f>[1]Hoja1!C5432</f>
        <v>45000</v>
      </c>
    </row>
    <row r="125" spans="1:15" ht="15.75" thickBot="1" x14ac:dyDescent="0.3">
      <c r="A125" s="83" t="s">
        <v>202</v>
      </c>
      <c r="B125" s="78" t="s">
        <v>203</v>
      </c>
      <c r="C125" s="80">
        <f t="shared" si="4"/>
        <v>30000</v>
      </c>
      <c r="D125" s="131">
        <v>0</v>
      </c>
      <c r="E125" s="131">
        <v>0</v>
      </c>
      <c r="F125" s="131">
        <v>0</v>
      </c>
      <c r="G125" s="131">
        <v>0</v>
      </c>
      <c r="H125" s="131">
        <v>0</v>
      </c>
      <c r="I125" s="131">
        <v>0</v>
      </c>
      <c r="J125" s="131">
        <v>0</v>
      </c>
      <c r="K125" s="131">
        <v>0</v>
      </c>
      <c r="L125" s="131">
        <v>0</v>
      </c>
      <c r="M125" s="131">
        <v>0</v>
      </c>
      <c r="N125" s="131">
        <v>0</v>
      </c>
      <c r="O125" s="131">
        <f>[1]Hoja1!C5461</f>
        <v>30000</v>
      </c>
    </row>
    <row r="126" spans="1:15" ht="15.75" thickBot="1" x14ac:dyDescent="0.3">
      <c r="A126" s="82">
        <v>5000</v>
      </c>
      <c r="B126" s="77" t="s">
        <v>204</v>
      </c>
      <c r="C126" s="81">
        <f t="shared" ref="C126:O126" si="6">SUM(C127:C145)</f>
        <v>15353011.76</v>
      </c>
      <c r="D126" s="129">
        <f t="shared" si="6"/>
        <v>0</v>
      </c>
      <c r="E126" s="129">
        <f t="shared" si="6"/>
        <v>0</v>
      </c>
      <c r="F126" s="81">
        <f t="shared" si="6"/>
        <v>1803000</v>
      </c>
      <c r="G126" s="81">
        <f t="shared" si="6"/>
        <v>3172711.76</v>
      </c>
      <c r="H126" s="81">
        <f t="shared" si="6"/>
        <v>8544000</v>
      </c>
      <c r="I126" s="81">
        <f t="shared" si="6"/>
        <v>1833300</v>
      </c>
      <c r="J126" s="129">
        <f t="shared" si="6"/>
        <v>0</v>
      </c>
      <c r="K126" s="129">
        <f t="shared" si="6"/>
        <v>0</v>
      </c>
      <c r="L126" s="129">
        <f t="shared" si="6"/>
        <v>0</v>
      </c>
      <c r="M126" s="129">
        <f t="shared" si="6"/>
        <v>0</v>
      </c>
      <c r="N126" s="129">
        <f t="shared" si="6"/>
        <v>0</v>
      </c>
      <c r="O126" s="129">
        <f t="shared" si="6"/>
        <v>0</v>
      </c>
    </row>
    <row r="127" spans="1:15" ht="15.75" thickBot="1" x14ac:dyDescent="0.3">
      <c r="A127" s="83" t="s">
        <v>205</v>
      </c>
      <c r="B127" s="78" t="s">
        <v>206</v>
      </c>
      <c r="C127" s="80">
        <f t="shared" si="4"/>
        <v>586941.76</v>
      </c>
      <c r="D127" s="131">
        <v>0</v>
      </c>
      <c r="E127" s="131">
        <v>0</v>
      </c>
      <c r="F127" s="131">
        <v>0</v>
      </c>
      <c r="G127" s="131">
        <v>586941.76</v>
      </c>
      <c r="H127" s="131">
        <v>0</v>
      </c>
      <c r="I127" s="131">
        <v>0</v>
      </c>
      <c r="J127" s="131">
        <v>0</v>
      </c>
      <c r="K127" s="131">
        <v>0</v>
      </c>
      <c r="L127" s="131">
        <v>0</v>
      </c>
      <c r="M127" s="131">
        <v>0</v>
      </c>
      <c r="N127" s="131">
        <v>0</v>
      </c>
      <c r="O127" s="131">
        <v>0</v>
      </c>
    </row>
    <row r="128" spans="1:15" ht="15.75" thickBot="1" x14ac:dyDescent="0.3">
      <c r="A128" s="83" t="s">
        <v>207</v>
      </c>
      <c r="B128" s="78" t="s">
        <v>208</v>
      </c>
      <c r="C128" s="80">
        <f t="shared" si="4"/>
        <v>5000</v>
      </c>
      <c r="D128" s="131">
        <v>0</v>
      </c>
      <c r="E128" s="131">
        <v>0</v>
      </c>
      <c r="F128" s="131">
        <v>0</v>
      </c>
      <c r="G128" s="131">
        <f>[1]Hoja1!C5687</f>
        <v>5000</v>
      </c>
      <c r="H128" s="131">
        <v>0</v>
      </c>
      <c r="I128" s="131">
        <v>0</v>
      </c>
      <c r="J128" s="131">
        <v>0</v>
      </c>
      <c r="K128" s="131">
        <v>0</v>
      </c>
      <c r="L128" s="131">
        <v>0</v>
      </c>
      <c r="M128" s="131">
        <v>0</v>
      </c>
      <c r="N128" s="131">
        <v>0</v>
      </c>
      <c r="O128" s="131">
        <v>0</v>
      </c>
    </row>
    <row r="129" spans="1:15" ht="15.75" thickBot="1" x14ac:dyDescent="0.3">
      <c r="A129" s="83" t="s">
        <v>209</v>
      </c>
      <c r="B129" s="78" t="s">
        <v>210</v>
      </c>
      <c r="C129" s="80">
        <f t="shared" si="4"/>
        <v>2176810</v>
      </c>
      <c r="D129" s="131">
        <v>0</v>
      </c>
      <c r="E129" s="131">
        <v>0</v>
      </c>
      <c r="F129" s="131">
        <v>0</v>
      </c>
      <c r="G129" s="131">
        <f>[1]Hoja1!C6005</f>
        <v>2176810</v>
      </c>
      <c r="H129" s="131">
        <v>0</v>
      </c>
      <c r="I129" s="131">
        <v>0</v>
      </c>
      <c r="J129" s="131">
        <v>0</v>
      </c>
      <c r="K129" s="131">
        <v>0</v>
      </c>
      <c r="L129" s="131">
        <v>0</v>
      </c>
      <c r="M129" s="131">
        <v>0</v>
      </c>
      <c r="N129" s="131">
        <v>0</v>
      </c>
      <c r="O129" s="131">
        <v>0</v>
      </c>
    </row>
    <row r="130" spans="1:15" ht="15.75" thickBot="1" x14ac:dyDescent="0.3">
      <c r="A130" s="83" t="s">
        <v>211</v>
      </c>
      <c r="B130" s="78" t="s">
        <v>212</v>
      </c>
      <c r="C130" s="80">
        <f t="shared" si="4"/>
        <v>111360</v>
      </c>
      <c r="D130" s="131">
        <v>0</v>
      </c>
      <c r="E130" s="131">
        <v>0</v>
      </c>
      <c r="F130" s="131">
        <v>0</v>
      </c>
      <c r="G130" s="131">
        <f>[1]Hoja1!C6006</f>
        <v>111360</v>
      </c>
      <c r="H130" s="131">
        <v>0</v>
      </c>
      <c r="I130" s="131">
        <v>0</v>
      </c>
      <c r="J130" s="131">
        <v>0</v>
      </c>
      <c r="K130" s="131">
        <v>0</v>
      </c>
      <c r="L130" s="131">
        <v>0</v>
      </c>
      <c r="M130" s="131">
        <v>0</v>
      </c>
      <c r="N130" s="131">
        <v>0</v>
      </c>
      <c r="O130" s="131">
        <v>0</v>
      </c>
    </row>
    <row r="131" spans="1:15" ht="15.75" thickBot="1" x14ac:dyDescent="0.3">
      <c r="A131" s="83" t="s">
        <v>213</v>
      </c>
      <c r="B131" s="78" t="s">
        <v>214</v>
      </c>
      <c r="C131" s="80">
        <f t="shared" si="4"/>
        <v>137000</v>
      </c>
      <c r="D131" s="131">
        <v>0</v>
      </c>
      <c r="E131" s="131">
        <v>0</v>
      </c>
      <c r="F131" s="131">
        <v>0</v>
      </c>
      <c r="G131" s="131">
        <f>[1]Hoja1!C6069</f>
        <v>137000</v>
      </c>
      <c r="H131" s="131">
        <v>0</v>
      </c>
      <c r="I131" s="131">
        <v>0</v>
      </c>
      <c r="J131" s="131">
        <v>0</v>
      </c>
      <c r="K131" s="131">
        <v>0</v>
      </c>
      <c r="L131" s="131">
        <v>0</v>
      </c>
      <c r="M131" s="131">
        <v>0</v>
      </c>
      <c r="N131" s="131">
        <v>0</v>
      </c>
      <c r="O131" s="131">
        <v>0</v>
      </c>
    </row>
    <row r="132" spans="1:15" ht="15.75" thickBot="1" x14ac:dyDescent="0.3">
      <c r="A132" s="83" t="s">
        <v>215</v>
      </c>
      <c r="B132" s="78" t="s">
        <v>216</v>
      </c>
      <c r="C132" s="80">
        <f t="shared" si="4"/>
        <v>41600</v>
      </c>
      <c r="D132" s="131">
        <v>0</v>
      </c>
      <c r="E132" s="131">
        <v>0</v>
      </c>
      <c r="F132" s="131">
        <v>0</v>
      </c>
      <c r="G132" s="131">
        <f>[1]Hoja1!C6072</f>
        <v>41600</v>
      </c>
      <c r="H132" s="131">
        <v>0</v>
      </c>
      <c r="I132" s="131">
        <v>0</v>
      </c>
      <c r="J132" s="131">
        <v>0</v>
      </c>
      <c r="K132" s="131">
        <v>0</v>
      </c>
      <c r="L132" s="131">
        <v>0</v>
      </c>
      <c r="M132" s="131">
        <v>0</v>
      </c>
      <c r="N132" s="131">
        <v>0</v>
      </c>
      <c r="O132" s="131">
        <v>0</v>
      </c>
    </row>
    <row r="133" spans="1:15" ht="15.75" thickBot="1" x14ac:dyDescent="0.3">
      <c r="A133" s="83" t="s">
        <v>217</v>
      </c>
      <c r="B133" s="78" t="s">
        <v>218</v>
      </c>
      <c r="C133" s="80">
        <f t="shared" si="4"/>
        <v>39000</v>
      </c>
      <c r="D133" s="131">
        <v>0</v>
      </c>
      <c r="E133" s="131">
        <v>0</v>
      </c>
      <c r="F133" s="131">
        <v>0</v>
      </c>
      <c r="G133" s="131">
        <f>[1]Hoja1!C6104</f>
        <v>39000</v>
      </c>
      <c r="H133" s="131">
        <v>0</v>
      </c>
      <c r="I133" s="131">
        <v>0</v>
      </c>
      <c r="J133" s="131">
        <v>0</v>
      </c>
      <c r="K133" s="131">
        <v>0</v>
      </c>
      <c r="L133" s="131">
        <v>0</v>
      </c>
      <c r="M133" s="131">
        <v>0</v>
      </c>
      <c r="N133" s="131">
        <v>0</v>
      </c>
      <c r="O133" s="131">
        <v>0</v>
      </c>
    </row>
    <row r="134" spans="1:15" ht="15.75" thickBot="1" x14ac:dyDescent="0.3">
      <c r="A134" s="83" t="s">
        <v>219</v>
      </c>
      <c r="B134" s="78" t="s">
        <v>220</v>
      </c>
      <c r="C134" s="80">
        <f t="shared" si="4"/>
        <v>60000</v>
      </c>
      <c r="D134" s="131">
        <v>0</v>
      </c>
      <c r="E134" s="131">
        <v>0</v>
      </c>
      <c r="F134" s="131">
        <v>0</v>
      </c>
      <c r="G134" s="131">
        <f>[1]Hoja1!C6105</f>
        <v>60000</v>
      </c>
      <c r="H134" s="131">
        <v>0</v>
      </c>
      <c r="I134" s="131">
        <v>0</v>
      </c>
      <c r="J134" s="131">
        <v>0</v>
      </c>
      <c r="K134" s="131">
        <v>0</v>
      </c>
      <c r="L134" s="131">
        <v>0</v>
      </c>
      <c r="M134" s="131">
        <v>0</v>
      </c>
      <c r="N134" s="131">
        <v>0</v>
      </c>
      <c r="O134" s="131">
        <v>0</v>
      </c>
    </row>
    <row r="135" spans="1:15" ht="15.75" thickBot="1" x14ac:dyDescent="0.3">
      <c r="A135" s="83" t="s">
        <v>221</v>
      </c>
      <c r="B135" s="78" t="s">
        <v>222</v>
      </c>
      <c r="C135" s="80">
        <f t="shared" si="4"/>
        <v>8530000</v>
      </c>
      <c r="D135" s="131">
        <v>0</v>
      </c>
      <c r="E135" s="131">
        <v>0</v>
      </c>
      <c r="F135" s="131">
        <v>0</v>
      </c>
      <c r="G135" s="131">
        <v>0</v>
      </c>
      <c r="H135" s="131">
        <f>[1]Hoja1!C6144</f>
        <v>8530000</v>
      </c>
      <c r="I135" s="131">
        <v>0</v>
      </c>
      <c r="J135" s="131">
        <v>0</v>
      </c>
      <c r="K135" s="131">
        <v>0</v>
      </c>
      <c r="L135" s="131">
        <v>0</v>
      </c>
      <c r="M135" s="131">
        <v>0</v>
      </c>
      <c r="N135" s="131">
        <v>0</v>
      </c>
      <c r="O135" s="131">
        <v>0</v>
      </c>
    </row>
    <row r="136" spans="1:15" ht="15.75" thickBot="1" x14ac:dyDescent="0.3">
      <c r="A136" s="83" t="s">
        <v>223</v>
      </c>
      <c r="B136" s="78" t="s">
        <v>224</v>
      </c>
      <c r="C136" s="80">
        <f t="shared" si="4"/>
        <v>564300</v>
      </c>
      <c r="D136" s="131">
        <v>0</v>
      </c>
      <c r="E136" s="131">
        <v>0</v>
      </c>
      <c r="F136" s="131">
        <v>0</v>
      </c>
      <c r="G136" s="131">
        <v>0</v>
      </c>
      <c r="H136" s="131">
        <v>0</v>
      </c>
      <c r="I136" s="131">
        <f>[1]Hoja1!C6145</f>
        <v>564300</v>
      </c>
      <c r="J136" s="131">
        <v>0</v>
      </c>
      <c r="K136" s="131">
        <v>0</v>
      </c>
      <c r="L136" s="131">
        <v>0</v>
      </c>
      <c r="M136" s="131">
        <v>0</v>
      </c>
      <c r="N136" s="131">
        <v>0</v>
      </c>
      <c r="O136" s="131">
        <v>0</v>
      </c>
    </row>
    <row r="137" spans="1:15" ht="15.75" thickBot="1" x14ac:dyDescent="0.3">
      <c r="A137" s="83" t="s">
        <v>225</v>
      </c>
      <c r="B137" s="78" t="s">
        <v>226</v>
      </c>
      <c r="C137" s="80">
        <f t="shared" si="4"/>
        <v>15000</v>
      </c>
      <c r="D137" s="131">
        <v>0</v>
      </c>
      <c r="E137" s="131">
        <v>0</v>
      </c>
      <c r="F137" s="131">
        <v>0</v>
      </c>
      <c r="G137" s="131">
        <f>[1]Hoja1!C6151</f>
        <v>15000</v>
      </c>
      <c r="H137" s="131">
        <v>0</v>
      </c>
      <c r="I137" s="131">
        <v>0</v>
      </c>
      <c r="J137" s="131">
        <v>0</v>
      </c>
      <c r="K137" s="131">
        <v>0</v>
      </c>
      <c r="L137" s="131">
        <v>0</v>
      </c>
      <c r="M137" s="131">
        <v>0</v>
      </c>
      <c r="N137" s="131">
        <v>0</v>
      </c>
      <c r="O137" s="131">
        <v>0</v>
      </c>
    </row>
    <row r="138" spans="1:15" ht="15.75" thickBot="1" x14ac:dyDescent="0.3">
      <c r="A138" s="83" t="s">
        <v>227</v>
      </c>
      <c r="B138" s="78" t="s">
        <v>228</v>
      </c>
      <c r="C138" s="80">
        <f t="shared" si="4"/>
        <v>526000</v>
      </c>
      <c r="D138" s="131">
        <v>0</v>
      </c>
      <c r="E138" s="131">
        <v>0</v>
      </c>
      <c r="F138" s="131">
        <v>0</v>
      </c>
      <c r="G138" s="131">
        <v>0</v>
      </c>
      <c r="H138" s="131">
        <v>0</v>
      </c>
      <c r="I138" s="131">
        <f>[1]Hoja1!C6206</f>
        <v>526000</v>
      </c>
      <c r="J138" s="131">
        <v>0</v>
      </c>
      <c r="K138" s="131">
        <v>0</v>
      </c>
      <c r="L138" s="131">
        <v>0</v>
      </c>
      <c r="M138" s="131">
        <v>0</v>
      </c>
      <c r="N138" s="131">
        <v>0</v>
      </c>
      <c r="O138" s="131">
        <v>0</v>
      </c>
    </row>
    <row r="139" spans="1:15" ht="15.75" thickBot="1" x14ac:dyDescent="0.3">
      <c r="A139" s="83" t="s">
        <v>229</v>
      </c>
      <c r="B139" s="78" t="s">
        <v>230</v>
      </c>
      <c r="C139" s="80">
        <f t="shared" si="4"/>
        <v>4000</v>
      </c>
      <c r="D139" s="131">
        <v>0</v>
      </c>
      <c r="E139" s="131">
        <v>0</v>
      </c>
      <c r="F139" s="131">
        <v>0</v>
      </c>
      <c r="G139" s="131">
        <v>0</v>
      </c>
      <c r="H139" s="131">
        <f>[1]Hoja1!C6207</f>
        <v>4000</v>
      </c>
      <c r="I139" s="131">
        <v>0</v>
      </c>
      <c r="J139" s="131">
        <v>0</v>
      </c>
      <c r="K139" s="131">
        <v>0</v>
      </c>
      <c r="L139" s="131">
        <v>0</v>
      </c>
      <c r="M139" s="131">
        <v>0</v>
      </c>
      <c r="N139" s="131">
        <v>0</v>
      </c>
      <c r="O139" s="131">
        <v>0</v>
      </c>
    </row>
    <row r="140" spans="1:15" ht="15.75" thickBot="1" x14ac:dyDescent="0.3">
      <c r="A140" s="83" t="s">
        <v>231</v>
      </c>
      <c r="B140" s="78" t="s">
        <v>232</v>
      </c>
      <c r="C140" s="80">
        <f t="shared" si="4"/>
        <v>10000</v>
      </c>
      <c r="D140" s="131">
        <v>0</v>
      </c>
      <c r="E140" s="131">
        <v>0</v>
      </c>
      <c r="F140" s="131">
        <v>0</v>
      </c>
      <c r="G140" s="131">
        <v>0</v>
      </c>
      <c r="H140" s="131">
        <f>[1]Hoja1!C6209</f>
        <v>10000</v>
      </c>
      <c r="I140" s="131">
        <v>0</v>
      </c>
      <c r="J140" s="131">
        <v>0</v>
      </c>
      <c r="K140" s="131">
        <v>0</v>
      </c>
      <c r="L140" s="131">
        <v>0</v>
      </c>
      <c r="M140" s="131">
        <v>0</v>
      </c>
      <c r="N140" s="131">
        <v>0</v>
      </c>
      <c r="O140" s="131">
        <v>0</v>
      </c>
    </row>
    <row r="141" spans="1:15" ht="15.75" thickBot="1" x14ac:dyDescent="0.3">
      <c r="A141" s="83" t="s">
        <v>233</v>
      </c>
      <c r="B141" s="78" t="s">
        <v>234</v>
      </c>
      <c r="C141" s="80">
        <f t="shared" si="4"/>
        <v>100000</v>
      </c>
      <c r="D141" s="131">
        <v>0</v>
      </c>
      <c r="E141" s="131">
        <v>0</v>
      </c>
      <c r="F141" s="131">
        <f>[1]Hoja1!C6211</f>
        <v>100000</v>
      </c>
      <c r="G141" s="131">
        <v>0</v>
      </c>
      <c r="H141" s="131">
        <v>0</v>
      </c>
      <c r="I141" s="131">
        <v>0</v>
      </c>
      <c r="J141" s="131">
        <v>0</v>
      </c>
      <c r="K141" s="131">
        <v>0</v>
      </c>
      <c r="L141" s="131">
        <v>0</v>
      </c>
      <c r="M141" s="131">
        <v>0</v>
      </c>
      <c r="N141" s="131">
        <v>0</v>
      </c>
      <c r="O141" s="131">
        <v>0</v>
      </c>
    </row>
    <row r="142" spans="1:15" ht="15.75" thickBot="1" x14ac:dyDescent="0.3">
      <c r="A142" s="83" t="s">
        <v>235</v>
      </c>
      <c r="B142" s="78" t="s">
        <v>236</v>
      </c>
      <c r="C142" s="80">
        <f t="shared" ref="C142:C145" si="7">SUM(D142:O142)</f>
        <v>25000</v>
      </c>
      <c r="D142" s="131">
        <v>0</v>
      </c>
      <c r="E142" s="131">
        <v>0</v>
      </c>
      <c r="F142" s="131">
        <v>0</v>
      </c>
      <c r="G142" s="131">
        <v>0</v>
      </c>
      <c r="H142" s="131">
        <v>0</v>
      </c>
      <c r="I142" s="131">
        <f>[1]Hoja1!C6213</f>
        <v>25000</v>
      </c>
      <c r="J142" s="131">
        <v>0</v>
      </c>
      <c r="K142" s="131">
        <v>0</v>
      </c>
      <c r="L142" s="131">
        <v>0</v>
      </c>
      <c r="M142" s="131">
        <v>0</v>
      </c>
      <c r="N142" s="131">
        <v>0</v>
      </c>
      <c r="O142" s="131">
        <v>0</v>
      </c>
    </row>
    <row r="143" spans="1:15" ht="15.75" thickBot="1" x14ac:dyDescent="0.3">
      <c r="A143" s="83" t="s">
        <v>237</v>
      </c>
      <c r="B143" s="78" t="s">
        <v>238</v>
      </c>
      <c r="C143" s="80">
        <f t="shared" si="7"/>
        <v>200000</v>
      </c>
      <c r="D143" s="131">
        <v>0</v>
      </c>
      <c r="E143" s="131">
        <v>0</v>
      </c>
      <c r="F143" s="131">
        <f>[1]Hoja1!C6215</f>
        <v>200000</v>
      </c>
      <c r="G143" s="131">
        <v>0</v>
      </c>
      <c r="H143" s="131">
        <v>0</v>
      </c>
      <c r="I143" s="131">
        <v>0</v>
      </c>
      <c r="J143" s="131">
        <v>0</v>
      </c>
      <c r="K143" s="131">
        <v>0</v>
      </c>
      <c r="L143" s="131">
        <v>0</v>
      </c>
      <c r="M143" s="131">
        <v>0</v>
      </c>
      <c r="N143" s="131">
        <v>0</v>
      </c>
      <c r="O143" s="131">
        <v>0</v>
      </c>
    </row>
    <row r="144" spans="1:15" ht="15.75" thickBot="1" x14ac:dyDescent="0.3">
      <c r="A144" s="83" t="s">
        <v>239</v>
      </c>
      <c r="B144" s="78" t="s">
        <v>240</v>
      </c>
      <c r="C144" s="80">
        <f t="shared" si="7"/>
        <v>1503000</v>
      </c>
      <c r="D144" s="131">
        <v>0</v>
      </c>
      <c r="E144" s="131">
        <v>0</v>
      </c>
      <c r="F144" s="131">
        <f>[1]Hoja1!C6323</f>
        <v>1503000</v>
      </c>
      <c r="G144" s="131">
        <v>0</v>
      </c>
      <c r="H144" s="131">
        <v>0</v>
      </c>
      <c r="I144" s="131">
        <v>0</v>
      </c>
      <c r="J144" s="131">
        <v>0</v>
      </c>
      <c r="K144" s="131">
        <v>0</v>
      </c>
      <c r="L144" s="131">
        <v>0</v>
      </c>
      <c r="M144" s="131">
        <v>0</v>
      </c>
      <c r="N144" s="131">
        <v>0</v>
      </c>
      <c r="O144" s="131">
        <v>0</v>
      </c>
    </row>
    <row r="145" spans="1:16" ht="15.75" thickBot="1" x14ac:dyDescent="0.3">
      <c r="A145" s="83" t="s">
        <v>241</v>
      </c>
      <c r="B145" s="78" t="s">
        <v>242</v>
      </c>
      <c r="C145" s="80">
        <f t="shared" si="7"/>
        <v>718000</v>
      </c>
      <c r="D145" s="131">
        <v>0</v>
      </c>
      <c r="E145" s="131">
        <v>0</v>
      </c>
      <c r="F145" s="131">
        <v>0</v>
      </c>
      <c r="G145" s="131">
        <v>0</v>
      </c>
      <c r="H145" s="131">
        <v>0</v>
      </c>
      <c r="I145" s="131">
        <f>[1]Hoja1!C6641</f>
        <v>718000</v>
      </c>
      <c r="J145" s="131">
        <v>0</v>
      </c>
      <c r="K145" s="131">
        <v>0</v>
      </c>
      <c r="L145" s="131">
        <v>0</v>
      </c>
      <c r="M145" s="131">
        <v>0</v>
      </c>
      <c r="N145" s="131">
        <v>0</v>
      </c>
      <c r="O145" s="131">
        <v>0</v>
      </c>
    </row>
    <row r="146" spans="1:16" s="92" customFormat="1" ht="15.75" thickBot="1" x14ac:dyDescent="0.3">
      <c r="A146" s="77">
        <v>6000</v>
      </c>
      <c r="B146" s="77" t="s">
        <v>557</v>
      </c>
      <c r="C146" s="91">
        <f t="shared" ref="C146:O146" si="8">SUM(C147:C150)</f>
        <v>78673614.879999995</v>
      </c>
      <c r="D146" s="129">
        <f t="shared" si="8"/>
        <v>0</v>
      </c>
      <c r="E146" s="129">
        <f t="shared" si="8"/>
        <v>0</v>
      </c>
      <c r="F146" s="129">
        <f t="shared" si="8"/>
        <v>0</v>
      </c>
      <c r="G146" s="129">
        <f t="shared" si="8"/>
        <v>0</v>
      </c>
      <c r="H146" s="129">
        <f t="shared" si="8"/>
        <v>0</v>
      </c>
      <c r="I146" s="129">
        <f t="shared" si="8"/>
        <v>0</v>
      </c>
      <c r="J146" s="129">
        <f t="shared" si="8"/>
        <v>0</v>
      </c>
      <c r="K146" s="129">
        <f t="shared" si="8"/>
        <v>0</v>
      </c>
      <c r="L146" s="129">
        <f t="shared" si="8"/>
        <v>0</v>
      </c>
      <c r="M146" s="129">
        <f t="shared" si="8"/>
        <v>0</v>
      </c>
      <c r="N146" s="129">
        <f t="shared" si="8"/>
        <v>0</v>
      </c>
      <c r="O146" s="129">
        <f t="shared" si="8"/>
        <v>78673614.879999995</v>
      </c>
    </row>
    <row r="147" spans="1:16" s="95" customFormat="1" ht="15.75" thickBot="1" x14ac:dyDescent="0.3">
      <c r="A147" s="93" t="s">
        <v>558</v>
      </c>
      <c r="B147" s="93" t="s">
        <v>559</v>
      </c>
      <c r="C147" s="94">
        <v>21183084.800000001</v>
      </c>
      <c r="D147" s="131">
        <v>0</v>
      </c>
      <c r="E147" s="131">
        <v>0</v>
      </c>
      <c r="F147" s="131">
        <v>0</v>
      </c>
      <c r="G147" s="131">
        <v>0</v>
      </c>
      <c r="H147" s="131">
        <v>0</v>
      </c>
      <c r="I147" s="131">
        <v>0</v>
      </c>
      <c r="J147" s="131">
        <v>0</v>
      </c>
      <c r="K147" s="131">
        <v>0</v>
      </c>
      <c r="L147" s="131">
        <v>0</v>
      </c>
      <c r="M147" s="131">
        <v>0</v>
      </c>
      <c r="N147" s="131">
        <v>0</v>
      </c>
      <c r="O147" s="131">
        <v>21183084.800000001</v>
      </c>
    </row>
    <row r="148" spans="1:16" s="95" customFormat="1" ht="15.75" thickBot="1" x14ac:dyDescent="0.3">
      <c r="A148" s="93" t="s">
        <v>560</v>
      </c>
      <c r="B148" s="93" t="s">
        <v>561</v>
      </c>
      <c r="C148" s="94">
        <v>40690530.079999998</v>
      </c>
      <c r="D148" s="131">
        <v>0</v>
      </c>
      <c r="E148" s="131">
        <v>0</v>
      </c>
      <c r="F148" s="131">
        <v>0</v>
      </c>
      <c r="G148" s="131">
        <v>0</v>
      </c>
      <c r="H148" s="131">
        <v>0</v>
      </c>
      <c r="I148" s="131">
        <v>0</v>
      </c>
      <c r="J148" s="131">
        <v>0</v>
      </c>
      <c r="K148" s="131">
        <v>0</v>
      </c>
      <c r="L148" s="131">
        <v>0</v>
      </c>
      <c r="M148" s="131">
        <v>0</v>
      </c>
      <c r="N148" s="131">
        <v>0</v>
      </c>
      <c r="O148" s="131">
        <v>40690530.079999998</v>
      </c>
    </row>
    <row r="149" spans="1:16" s="95" customFormat="1" ht="15.75" thickBot="1" x14ac:dyDescent="0.3">
      <c r="A149" s="93" t="s">
        <v>562</v>
      </c>
      <c r="B149" s="93" t="s">
        <v>563</v>
      </c>
      <c r="C149" s="94">
        <v>3600000</v>
      </c>
      <c r="D149" s="131">
        <v>0</v>
      </c>
      <c r="E149" s="131">
        <v>0</v>
      </c>
      <c r="F149" s="131">
        <v>0</v>
      </c>
      <c r="G149" s="131">
        <v>0</v>
      </c>
      <c r="H149" s="131">
        <v>0</v>
      </c>
      <c r="I149" s="131">
        <v>0</v>
      </c>
      <c r="J149" s="131">
        <v>0</v>
      </c>
      <c r="K149" s="131">
        <v>0</v>
      </c>
      <c r="L149" s="131">
        <v>0</v>
      </c>
      <c r="M149" s="131">
        <v>0</v>
      </c>
      <c r="N149" s="131">
        <v>0</v>
      </c>
      <c r="O149" s="131">
        <v>3600000</v>
      </c>
    </row>
    <row r="150" spans="1:16" s="95" customFormat="1" ht="15.75" thickBot="1" x14ac:dyDescent="0.3">
      <c r="A150" s="93" t="s">
        <v>564</v>
      </c>
      <c r="B150" s="93" t="s">
        <v>565</v>
      </c>
      <c r="C150" s="94">
        <v>13200000</v>
      </c>
      <c r="D150" s="131">
        <v>0</v>
      </c>
      <c r="E150" s="131">
        <v>0</v>
      </c>
      <c r="F150" s="131">
        <v>0</v>
      </c>
      <c r="G150" s="131">
        <v>0</v>
      </c>
      <c r="H150" s="131">
        <v>0</v>
      </c>
      <c r="I150" s="131">
        <v>0</v>
      </c>
      <c r="J150" s="131">
        <v>0</v>
      </c>
      <c r="K150" s="131">
        <v>0</v>
      </c>
      <c r="L150" s="131">
        <v>0</v>
      </c>
      <c r="M150" s="131">
        <v>0</v>
      </c>
      <c r="N150" s="131">
        <v>0</v>
      </c>
      <c r="O150" s="131">
        <v>13200000</v>
      </c>
    </row>
    <row r="151" spans="1:16" s="92" customFormat="1" ht="15.75" thickBot="1" x14ac:dyDescent="0.3">
      <c r="A151" s="77">
        <v>7000</v>
      </c>
      <c r="B151" s="77" t="s">
        <v>566</v>
      </c>
      <c r="C151" s="91">
        <f t="shared" ref="C151:O151" si="9">SUM(C152:C152)</f>
        <v>23699970</v>
      </c>
      <c r="D151" s="91">
        <f t="shared" si="9"/>
        <v>1974997.5</v>
      </c>
      <c r="E151" s="91">
        <f t="shared" si="9"/>
        <v>1974997.5</v>
      </c>
      <c r="F151" s="91">
        <f t="shared" si="9"/>
        <v>1974997.5</v>
      </c>
      <c r="G151" s="91">
        <f t="shared" si="9"/>
        <v>1974997.5</v>
      </c>
      <c r="H151" s="91">
        <f t="shared" si="9"/>
        <v>1974997.5</v>
      </c>
      <c r="I151" s="91">
        <f t="shared" si="9"/>
        <v>1974997.5</v>
      </c>
      <c r="J151" s="91">
        <f t="shared" si="9"/>
        <v>1974997.5</v>
      </c>
      <c r="K151" s="91">
        <f t="shared" si="9"/>
        <v>1974997.5</v>
      </c>
      <c r="L151" s="91">
        <f t="shared" si="9"/>
        <v>1974997.5</v>
      </c>
      <c r="M151" s="91">
        <f t="shared" si="9"/>
        <v>1974997.5</v>
      </c>
      <c r="N151" s="91">
        <f t="shared" si="9"/>
        <v>1974997.5</v>
      </c>
      <c r="O151" s="91">
        <f t="shared" si="9"/>
        <v>1974997.5</v>
      </c>
    </row>
    <row r="152" spans="1:16" s="95" customFormat="1" ht="15.75" thickBot="1" x14ac:dyDescent="0.3">
      <c r="A152" s="15" t="s">
        <v>567</v>
      </c>
      <c r="B152" s="15" t="s">
        <v>568</v>
      </c>
      <c r="C152" s="96">
        <f>SUM(D152:O152)</f>
        <v>23699970</v>
      </c>
      <c r="D152" s="79">
        <v>1974997.5</v>
      </c>
      <c r="E152" s="79">
        <v>1974997.5</v>
      </c>
      <c r="F152" s="79">
        <v>1974997.5</v>
      </c>
      <c r="G152" s="79">
        <v>1974997.5</v>
      </c>
      <c r="H152" s="79">
        <v>1974997.5</v>
      </c>
      <c r="I152" s="79">
        <v>1974997.5</v>
      </c>
      <c r="J152" s="79">
        <v>1974997.5</v>
      </c>
      <c r="K152" s="79">
        <v>1974997.5</v>
      </c>
      <c r="L152" s="79">
        <v>1974997.5</v>
      </c>
      <c r="M152" s="79">
        <v>1974997.5</v>
      </c>
      <c r="N152" s="79">
        <v>1974997.5</v>
      </c>
      <c r="O152" s="79">
        <v>1974997.5</v>
      </c>
      <c r="P152" s="92"/>
    </row>
    <row r="153" spans="1:16" s="92" customFormat="1" ht="15.75" thickBot="1" x14ac:dyDescent="0.3">
      <c r="A153" s="77">
        <v>8000</v>
      </c>
      <c r="B153" s="77" t="s">
        <v>487</v>
      </c>
      <c r="C153" s="91">
        <f>SUM(C154)</f>
        <v>1423036.96</v>
      </c>
      <c r="D153" s="129">
        <f>D154</f>
        <v>0</v>
      </c>
      <c r="E153" s="91">
        <f t="shared" ref="E153:O153" si="10">E154</f>
        <v>1423036.96</v>
      </c>
      <c r="F153" s="129">
        <f t="shared" si="10"/>
        <v>0</v>
      </c>
      <c r="G153" s="129">
        <f t="shared" si="10"/>
        <v>0</v>
      </c>
      <c r="H153" s="129">
        <f t="shared" si="10"/>
        <v>0</v>
      </c>
      <c r="I153" s="129">
        <f t="shared" si="10"/>
        <v>0</v>
      </c>
      <c r="J153" s="129">
        <f t="shared" si="10"/>
        <v>0</v>
      </c>
      <c r="K153" s="129">
        <f t="shared" si="10"/>
        <v>0</v>
      </c>
      <c r="L153" s="129">
        <f t="shared" si="10"/>
        <v>0</v>
      </c>
      <c r="M153" s="129">
        <f t="shared" si="10"/>
        <v>0</v>
      </c>
      <c r="N153" s="129">
        <f t="shared" si="10"/>
        <v>0</v>
      </c>
      <c r="O153" s="129">
        <f t="shared" si="10"/>
        <v>0</v>
      </c>
    </row>
    <row r="154" spans="1:16" s="95" customFormat="1" ht="15.75" thickBot="1" x14ac:dyDescent="0.3">
      <c r="A154" s="15" t="s">
        <v>569</v>
      </c>
      <c r="B154" s="15" t="s">
        <v>570</v>
      </c>
      <c r="C154" s="96">
        <f>SUM(D154:O154)</f>
        <v>1423036.96</v>
      </c>
      <c r="D154" s="131">
        <v>0</v>
      </c>
      <c r="E154" s="131">
        <v>1423036.96</v>
      </c>
      <c r="F154" s="131">
        <v>0</v>
      </c>
      <c r="G154" s="131">
        <v>0</v>
      </c>
      <c r="H154" s="131">
        <v>0</v>
      </c>
      <c r="I154" s="131">
        <v>0</v>
      </c>
      <c r="J154" s="131">
        <v>0</v>
      </c>
      <c r="K154" s="131">
        <v>0</v>
      </c>
      <c r="L154" s="131">
        <v>0</v>
      </c>
      <c r="M154" s="131">
        <v>0</v>
      </c>
      <c r="N154" s="131">
        <v>0</v>
      </c>
      <c r="O154" s="131">
        <v>0</v>
      </c>
      <c r="P154" s="92"/>
    </row>
    <row r="155" spans="1:16" s="92" customFormat="1" ht="15.75" thickBot="1" x14ac:dyDescent="0.3">
      <c r="A155" s="77">
        <v>9000</v>
      </c>
      <c r="B155" s="77" t="s">
        <v>678</v>
      </c>
      <c r="C155" s="129">
        <v>0</v>
      </c>
      <c r="D155" s="129">
        <v>0</v>
      </c>
      <c r="E155" s="129">
        <v>0</v>
      </c>
      <c r="F155" s="129"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</row>
    <row r="156" spans="1:16" s="92" customFormat="1" ht="15.75" thickBot="1" x14ac:dyDescent="0.3">
      <c r="A156" s="15" t="s">
        <v>679</v>
      </c>
      <c r="B156" s="15" t="s">
        <v>680</v>
      </c>
      <c r="C156" s="130">
        <v>0</v>
      </c>
      <c r="D156" s="131">
        <v>0</v>
      </c>
      <c r="E156" s="131">
        <v>0</v>
      </c>
      <c r="F156" s="131">
        <v>0</v>
      </c>
      <c r="G156" s="131">
        <v>0</v>
      </c>
      <c r="H156" s="131">
        <v>0</v>
      </c>
      <c r="I156" s="131">
        <v>0</v>
      </c>
      <c r="J156" s="131">
        <v>0</v>
      </c>
      <c r="K156" s="131">
        <v>0</v>
      </c>
      <c r="L156" s="131">
        <v>0</v>
      </c>
      <c r="M156" s="131">
        <v>0</v>
      </c>
      <c r="N156" s="131">
        <v>0</v>
      </c>
      <c r="O156" s="131">
        <v>0</v>
      </c>
    </row>
    <row r="157" spans="1:16" s="92" customFormat="1" ht="15.75" thickBot="1" x14ac:dyDescent="0.3">
      <c r="A157" s="15" t="s">
        <v>681</v>
      </c>
      <c r="B157" s="15" t="s">
        <v>682</v>
      </c>
      <c r="C157" s="130">
        <v>0</v>
      </c>
      <c r="D157" s="131">
        <v>0</v>
      </c>
      <c r="E157" s="131">
        <v>0</v>
      </c>
      <c r="F157" s="131">
        <v>0</v>
      </c>
      <c r="G157" s="131">
        <v>0</v>
      </c>
      <c r="H157" s="131">
        <v>0</v>
      </c>
      <c r="I157" s="131">
        <v>0</v>
      </c>
      <c r="J157" s="131">
        <v>0</v>
      </c>
      <c r="K157" s="131">
        <v>0</v>
      </c>
      <c r="L157" s="131">
        <v>0</v>
      </c>
      <c r="M157" s="131">
        <v>0</v>
      </c>
      <c r="N157" s="131">
        <v>0</v>
      </c>
      <c r="O157" s="131">
        <v>0</v>
      </c>
    </row>
    <row r="158" spans="1:16" s="92" customFormat="1" ht="15.75" thickBot="1" x14ac:dyDescent="0.3">
      <c r="A158" s="15" t="s">
        <v>683</v>
      </c>
      <c r="B158" s="15" t="s">
        <v>684</v>
      </c>
      <c r="C158" s="130">
        <v>0</v>
      </c>
      <c r="D158" s="131">
        <v>0</v>
      </c>
      <c r="E158" s="131">
        <v>0</v>
      </c>
      <c r="F158" s="131">
        <v>0</v>
      </c>
      <c r="G158" s="131">
        <v>0</v>
      </c>
      <c r="H158" s="131">
        <v>0</v>
      </c>
      <c r="I158" s="131">
        <v>0</v>
      </c>
      <c r="J158" s="131">
        <v>0</v>
      </c>
      <c r="K158" s="131">
        <v>0</v>
      </c>
      <c r="L158" s="131">
        <v>0</v>
      </c>
      <c r="M158" s="131">
        <v>0</v>
      </c>
      <c r="N158" s="131">
        <v>0</v>
      </c>
      <c r="O158" s="131">
        <v>0</v>
      </c>
    </row>
    <row r="159" spans="1:16" s="92" customFormat="1" ht="15.75" thickBot="1" x14ac:dyDescent="0.3">
      <c r="A159" s="15" t="s">
        <v>685</v>
      </c>
      <c r="B159" s="15" t="s">
        <v>686</v>
      </c>
      <c r="C159" s="130">
        <v>0</v>
      </c>
      <c r="D159" s="131">
        <v>0</v>
      </c>
      <c r="E159" s="131">
        <v>0</v>
      </c>
      <c r="F159" s="131">
        <v>0</v>
      </c>
      <c r="G159" s="131">
        <v>0</v>
      </c>
      <c r="H159" s="131">
        <v>0</v>
      </c>
      <c r="I159" s="131">
        <v>0</v>
      </c>
      <c r="J159" s="131">
        <v>0</v>
      </c>
      <c r="K159" s="131">
        <v>0</v>
      </c>
      <c r="L159" s="131">
        <v>0</v>
      </c>
      <c r="M159" s="131">
        <v>0</v>
      </c>
      <c r="N159" s="131">
        <v>0</v>
      </c>
      <c r="O159" s="131">
        <v>0</v>
      </c>
    </row>
    <row r="160" spans="1:16" s="92" customFormat="1" ht="15.75" thickBot="1" x14ac:dyDescent="0.3">
      <c r="A160" s="15" t="s">
        <v>687</v>
      </c>
      <c r="B160" s="15" t="s">
        <v>688</v>
      </c>
      <c r="C160" s="130">
        <v>0</v>
      </c>
      <c r="D160" s="131">
        <v>0</v>
      </c>
      <c r="E160" s="131">
        <v>0</v>
      </c>
      <c r="F160" s="131">
        <v>0</v>
      </c>
      <c r="G160" s="131">
        <v>0</v>
      </c>
      <c r="H160" s="131">
        <v>0</v>
      </c>
      <c r="I160" s="131">
        <v>0</v>
      </c>
      <c r="J160" s="131">
        <v>0</v>
      </c>
      <c r="K160" s="131">
        <v>0</v>
      </c>
      <c r="L160" s="131">
        <v>0</v>
      </c>
      <c r="M160" s="131">
        <v>0</v>
      </c>
      <c r="N160" s="131">
        <v>0</v>
      </c>
      <c r="O160" s="131">
        <v>0</v>
      </c>
    </row>
    <row r="161" spans="1:15" s="92" customFormat="1" ht="15.75" thickBot="1" x14ac:dyDescent="0.3">
      <c r="A161" s="15" t="s">
        <v>689</v>
      </c>
      <c r="B161" s="15" t="s">
        <v>690</v>
      </c>
      <c r="C161" s="130">
        <v>0</v>
      </c>
      <c r="D161" s="131">
        <v>0</v>
      </c>
      <c r="E161" s="131">
        <v>0</v>
      </c>
      <c r="F161" s="131">
        <v>0</v>
      </c>
      <c r="G161" s="131">
        <v>0</v>
      </c>
      <c r="H161" s="131">
        <v>0</v>
      </c>
      <c r="I161" s="131">
        <v>0</v>
      </c>
      <c r="J161" s="131">
        <v>0</v>
      </c>
      <c r="K161" s="131">
        <v>0</v>
      </c>
      <c r="L161" s="131">
        <v>0</v>
      </c>
      <c r="M161" s="131">
        <v>0</v>
      </c>
      <c r="N161" s="131">
        <v>0</v>
      </c>
      <c r="O161" s="131">
        <v>0</v>
      </c>
    </row>
    <row r="162" spans="1:15" s="92" customFormat="1" ht="15.75" thickBot="1" x14ac:dyDescent="0.3">
      <c r="A162" s="15" t="s">
        <v>691</v>
      </c>
      <c r="B162" s="15" t="s">
        <v>692</v>
      </c>
      <c r="C162" s="130">
        <v>0</v>
      </c>
      <c r="D162" s="131">
        <v>0</v>
      </c>
      <c r="E162" s="131">
        <v>0</v>
      </c>
      <c r="F162" s="131">
        <v>0</v>
      </c>
      <c r="G162" s="131">
        <v>0</v>
      </c>
      <c r="H162" s="131">
        <v>0</v>
      </c>
      <c r="I162" s="131">
        <v>0</v>
      </c>
      <c r="J162" s="131">
        <v>0</v>
      </c>
      <c r="K162" s="131">
        <v>0</v>
      </c>
      <c r="L162" s="131">
        <v>0</v>
      </c>
      <c r="M162" s="131">
        <v>0</v>
      </c>
      <c r="N162" s="131">
        <v>0</v>
      </c>
      <c r="O162" s="131">
        <v>0</v>
      </c>
    </row>
    <row r="163" spans="1:15" s="92" customFormat="1" ht="15.75" thickBot="1" x14ac:dyDescent="0.3">
      <c r="A163" s="15" t="s">
        <v>693</v>
      </c>
      <c r="B163" s="15" t="s">
        <v>694</v>
      </c>
      <c r="C163" s="130">
        <v>0</v>
      </c>
      <c r="D163" s="131">
        <v>0</v>
      </c>
      <c r="E163" s="131">
        <v>0</v>
      </c>
      <c r="F163" s="131">
        <v>0</v>
      </c>
      <c r="G163" s="131">
        <v>0</v>
      </c>
      <c r="H163" s="131">
        <v>0</v>
      </c>
      <c r="I163" s="131">
        <v>0</v>
      </c>
      <c r="J163" s="131">
        <v>0</v>
      </c>
      <c r="K163" s="131">
        <v>0</v>
      </c>
      <c r="L163" s="131">
        <v>0</v>
      </c>
      <c r="M163" s="131">
        <v>0</v>
      </c>
      <c r="N163" s="131">
        <v>0</v>
      </c>
      <c r="O163" s="131">
        <v>0</v>
      </c>
    </row>
    <row r="164" spans="1:15" s="92" customFormat="1" ht="15.75" thickBot="1" x14ac:dyDescent="0.3">
      <c r="A164" s="15" t="s">
        <v>695</v>
      </c>
      <c r="B164" s="15" t="s">
        <v>696</v>
      </c>
      <c r="C164" s="130">
        <v>0</v>
      </c>
      <c r="D164" s="131">
        <v>0</v>
      </c>
      <c r="E164" s="131">
        <v>0</v>
      </c>
      <c r="F164" s="131">
        <v>0</v>
      </c>
      <c r="G164" s="131">
        <v>0</v>
      </c>
      <c r="H164" s="131">
        <v>0</v>
      </c>
      <c r="I164" s="131">
        <v>0</v>
      </c>
      <c r="J164" s="131">
        <v>0</v>
      </c>
      <c r="K164" s="131">
        <v>0</v>
      </c>
      <c r="L164" s="131">
        <v>0</v>
      </c>
      <c r="M164" s="131">
        <v>0</v>
      </c>
      <c r="N164" s="131">
        <v>0</v>
      </c>
      <c r="O164" s="131">
        <v>0</v>
      </c>
    </row>
    <row r="165" spans="1:15" s="92" customFormat="1" ht="15.75" thickBot="1" x14ac:dyDescent="0.3">
      <c r="A165" s="15" t="s">
        <v>697</v>
      </c>
      <c r="B165" s="15" t="s">
        <v>698</v>
      </c>
      <c r="C165" s="130">
        <v>0</v>
      </c>
      <c r="D165" s="131">
        <v>0</v>
      </c>
      <c r="E165" s="131">
        <v>0</v>
      </c>
      <c r="F165" s="131">
        <v>0</v>
      </c>
      <c r="G165" s="131">
        <v>0</v>
      </c>
      <c r="H165" s="131">
        <v>0</v>
      </c>
      <c r="I165" s="131">
        <v>0</v>
      </c>
      <c r="J165" s="131">
        <v>0</v>
      </c>
      <c r="K165" s="131">
        <v>0</v>
      </c>
      <c r="L165" s="131">
        <v>0</v>
      </c>
      <c r="M165" s="131">
        <v>0</v>
      </c>
      <c r="N165" s="131">
        <v>0</v>
      </c>
      <c r="O165" s="131">
        <v>0</v>
      </c>
    </row>
    <row r="166" spans="1:15" s="92" customFormat="1" ht="15.75" thickBot="1" x14ac:dyDescent="0.3">
      <c r="A166" s="15" t="s">
        <v>699</v>
      </c>
      <c r="B166" s="15" t="s">
        <v>700</v>
      </c>
      <c r="C166" s="130">
        <v>0</v>
      </c>
      <c r="D166" s="131">
        <v>0</v>
      </c>
      <c r="E166" s="131">
        <v>0</v>
      </c>
      <c r="F166" s="131">
        <v>0</v>
      </c>
      <c r="G166" s="131">
        <v>0</v>
      </c>
      <c r="H166" s="131">
        <v>0</v>
      </c>
      <c r="I166" s="131">
        <v>0</v>
      </c>
      <c r="J166" s="131">
        <v>0</v>
      </c>
      <c r="K166" s="131">
        <v>0</v>
      </c>
      <c r="L166" s="131">
        <v>0</v>
      </c>
      <c r="M166" s="131">
        <v>0</v>
      </c>
      <c r="N166" s="131">
        <v>0</v>
      </c>
      <c r="O166" s="131">
        <v>0</v>
      </c>
    </row>
    <row r="167" spans="1:15" s="92" customFormat="1" ht="15.75" thickBot="1" x14ac:dyDescent="0.3">
      <c r="A167" s="15" t="s">
        <v>701</v>
      </c>
      <c r="B167" s="15" t="s">
        <v>702</v>
      </c>
      <c r="C167" s="130">
        <v>0</v>
      </c>
      <c r="D167" s="131">
        <v>0</v>
      </c>
      <c r="E167" s="131">
        <v>0</v>
      </c>
      <c r="F167" s="131">
        <v>0</v>
      </c>
      <c r="G167" s="131">
        <v>0</v>
      </c>
      <c r="H167" s="131">
        <v>0</v>
      </c>
      <c r="I167" s="131">
        <v>0</v>
      </c>
      <c r="J167" s="131">
        <v>0</v>
      </c>
      <c r="K167" s="131">
        <v>0</v>
      </c>
      <c r="L167" s="131">
        <v>0</v>
      </c>
      <c r="M167" s="131">
        <v>0</v>
      </c>
      <c r="N167" s="131">
        <v>0</v>
      </c>
      <c r="O167" s="131">
        <v>0</v>
      </c>
    </row>
    <row r="168" spans="1:15" s="92" customFormat="1" ht="15.75" thickBot="1" x14ac:dyDescent="0.3">
      <c r="A168" s="15" t="s">
        <v>703</v>
      </c>
      <c r="B168" s="15" t="s">
        <v>704</v>
      </c>
      <c r="C168" s="130">
        <v>0</v>
      </c>
      <c r="D168" s="131">
        <v>0</v>
      </c>
      <c r="E168" s="131">
        <v>0</v>
      </c>
      <c r="F168" s="131">
        <v>0</v>
      </c>
      <c r="G168" s="131">
        <v>0</v>
      </c>
      <c r="H168" s="131">
        <v>0</v>
      </c>
      <c r="I168" s="131">
        <v>0</v>
      </c>
      <c r="J168" s="131">
        <v>0</v>
      </c>
      <c r="K168" s="131">
        <v>0</v>
      </c>
      <c r="L168" s="131">
        <v>0</v>
      </c>
      <c r="M168" s="131">
        <v>0</v>
      </c>
      <c r="N168" s="131">
        <v>0</v>
      </c>
      <c r="O168" s="131">
        <v>0</v>
      </c>
    </row>
    <row r="169" spans="1:15" s="92" customFormat="1" ht="15.75" thickBot="1" x14ac:dyDescent="0.3">
      <c r="A169" s="15" t="s">
        <v>705</v>
      </c>
      <c r="B169" s="15" t="s">
        <v>706</v>
      </c>
      <c r="C169" s="130">
        <v>0</v>
      </c>
      <c r="D169" s="131">
        <v>0</v>
      </c>
      <c r="E169" s="131">
        <v>0</v>
      </c>
      <c r="F169" s="131">
        <v>0</v>
      </c>
      <c r="G169" s="131">
        <v>0</v>
      </c>
      <c r="H169" s="131">
        <v>0</v>
      </c>
      <c r="I169" s="131">
        <v>0</v>
      </c>
      <c r="J169" s="131">
        <v>0</v>
      </c>
      <c r="K169" s="131">
        <v>0</v>
      </c>
      <c r="L169" s="131">
        <v>0</v>
      </c>
      <c r="M169" s="131">
        <v>0</v>
      </c>
      <c r="N169" s="131">
        <v>0</v>
      </c>
      <c r="O169" s="131">
        <v>0</v>
      </c>
    </row>
    <row r="170" spans="1:15" s="92" customFormat="1" ht="15.75" thickBot="1" x14ac:dyDescent="0.3">
      <c r="A170" s="15" t="s">
        <v>707</v>
      </c>
      <c r="B170" s="15" t="s">
        <v>708</v>
      </c>
      <c r="C170" s="130">
        <v>0</v>
      </c>
      <c r="D170" s="131">
        <v>0</v>
      </c>
      <c r="E170" s="131">
        <v>0</v>
      </c>
      <c r="F170" s="131">
        <v>0</v>
      </c>
      <c r="G170" s="131">
        <v>0</v>
      </c>
      <c r="H170" s="131">
        <v>0</v>
      </c>
      <c r="I170" s="131">
        <v>0</v>
      </c>
      <c r="J170" s="131">
        <v>0</v>
      </c>
      <c r="K170" s="131">
        <v>0</v>
      </c>
      <c r="L170" s="131">
        <v>0</v>
      </c>
      <c r="M170" s="131">
        <v>0</v>
      </c>
      <c r="N170" s="131">
        <v>0</v>
      </c>
      <c r="O170" s="131">
        <v>0</v>
      </c>
    </row>
    <row r="171" spans="1:15" s="92" customFormat="1" ht="15.75" thickBot="1" x14ac:dyDescent="0.3">
      <c r="A171" s="15" t="s">
        <v>709</v>
      </c>
      <c r="B171" s="15" t="s">
        <v>710</v>
      </c>
      <c r="C171" s="130">
        <v>0</v>
      </c>
      <c r="D171" s="131">
        <v>0</v>
      </c>
      <c r="E171" s="131">
        <v>0</v>
      </c>
      <c r="F171" s="131">
        <v>0</v>
      </c>
      <c r="G171" s="131">
        <v>0</v>
      </c>
      <c r="H171" s="131">
        <v>0</v>
      </c>
      <c r="I171" s="131">
        <v>0</v>
      </c>
      <c r="J171" s="131">
        <v>0</v>
      </c>
      <c r="K171" s="131">
        <v>0</v>
      </c>
      <c r="L171" s="131">
        <v>0</v>
      </c>
      <c r="M171" s="131">
        <v>0</v>
      </c>
      <c r="N171" s="131">
        <v>0</v>
      </c>
      <c r="O171" s="131">
        <v>0</v>
      </c>
    </row>
    <row r="172" spans="1:15" s="92" customFormat="1" ht="15.75" thickBot="1" x14ac:dyDescent="0.3">
      <c r="A172" s="15" t="s">
        <v>711</v>
      </c>
      <c r="B172" s="15" t="s">
        <v>712</v>
      </c>
      <c r="C172" s="130">
        <v>0</v>
      </c>
      <c r="D172" s="131">
        <v>0</v>
      </c>
      <c r="E172" s="131">
        <v>0</v>
      </c>
      <c r="F172" s="131">
        <v>0</v>
      </c>
      <c r="G172" s="131">
        <v>0</v>
      </c>
      <c r="H172" s="131">
        <v>0</v>
      </c>
      <c r="I172" s="131">
        <v>0</v>
      </c>
      <c r="J172" s="131">
        <v>0</v>
      </c>
      <c r="K172" s="131">
        <v>0</v>
      </c>
      <c r="L172" s="131">
        <v>0</v>
      </c>
      <c r="M172" s="131">
        <v>0</v>
      </c>
      <c r="N172" s="131">
        <v>0</v>
      </c>
      <c r="O172" s="131">
        <v>0</v>
      </c>
    </row>
    <row r="173" spans="1:15" s="92" customFormat="1" ht="15.75" thickBot="1" x14ac:dyDescent="0.3">
      <c r="A173" s="15" t="s">
        <v>713</v>
      </c>
      <c r="B173" s="15" t="s">
        <v>714</v>
      </c>
      <c r="C173" s="130">
        <v>0</v>
      </c>
      <c r="D173" s="131">
        <v>0</v>
      </c>
      <c r="E173" s="131">
        <v>0</v>
      </c>
      <c r="F173" s="131">
        <v>0</v>
      </c>
      <c r="G173" s="131">
        <v>0</v>
      </c>
      <c r="H173" s="131">
        <v>0</v>
      </c>
      <c r="I173" s="131">
        <v>0</v>
      </c>
      <c r="J173" s="131">
        <v>0</v>
      </c>
      <c r="K173" s="131">
        <v>0</v>
      </c>
      <c r="L173" s="131">
        <v>0</v>
      </c>
      <c r="M173" s="131">
        <v>0</v>
      </c>
      <c r="N173" s="131">
        <v>0</v>
      </c>
      <c r="O173" s="131">
        <v>0</v>
      </c>
    </row>
    <row r="174" spans="1:15" s="92" customFormat="1" ht="15.75" thickBot="1" x14ac:dyDescent="0.3">
      <c r="A174" s="15" t="s">
        <v>715</v>
      </c>
      <c r="B174" s="15" t="s">
        <v>716</v>
      </c>
      <c r="C174" s="130">
        <v>0</v>
      </c>
      <c r="D174" s="131">
        <v>0</v>
      </c>
      <c r="E174" s="131">
        <v>0</v>
      </c>
      <c r="F174" s="131">
        <v>0</v>
      </c>
      <c r="G174" s="131">
        <v>0</v>
      </c>
      <c r="H174" s="131">
        <v>0</v>
      </c>
      <c r="I174" s="131">
        <v>0</v>
      </c>
      <c r="J174" s="131">
        <v>0</v>
      </c>
      <c r="K174" s="131">
        <v>0</v>
      </c>
      <c r="L174" s="131">
        <v>0</v>
      </c>
      <c r="M174" s="131">
        <v>0</v>
      </c>
      <c r="N174" s="131">
        <v>0</v>
      </c>
      <c r="O174" s="131">
        <v>0</v>
      </c>
    </row>
    <row r="175" spans="1:15" s="92" customFormat="1" ht="15.75" thickBot="1" x14ac:dyDescent="0.3">
      <c r="A175" s="15" t="s">
        <v>717</v>
      </c>
      <c r="B175" s="15" t="s">
        <v>718</v>
      </c>
      <c r="C175" s="130">
        <v>0</v>
      </c>
      <c r="D175" s="131">
        <v>0</v>
      </c>
      <c r="E175" s="131">
        <v>0</v>
      </c>
      <c r="F175" s="131">
        <v>0</v>
      </c>
      <c r="G175" s="131">
        <v>0</v>
      </c>
      <c r="H175" s="131">
        <v>0</v>
      </c>
      <c r="I175" s="131">
        <v>0</v>
      </c>
      <c r="J175" s="131">
        <v>0</v>
      </c>
      <c r="K175" s="131">
        <v>0</v>
      </c>
      <c r="L175" s="131">
        <v>0</v>
      </c>
      <c r="M175" s="131">
        <v>0</v>
      </c>
      <c r="N175" s="131">
        <v>0</v>
      </c>
      <c r="O175" s="131">
        <v>0</v>
      </c>
    </row>
    <row r="176" spans="1:15" s="92" customFormat="1" ht="15.75" thickBot="1" x14ac:dyDescent="0.3">
      <c r="A176" s="15" t="s">
        <v>719</v>
      </c>
      <c r="B176" s="15" t="s">
        <v>720</v>
      </c>
      <c r="C176" s="130">
        <v>0</v>
      </c>
      <c r="D176" s="131">
        <v>0</v>
      </c>
      <c r="E176" s="131">
        <v>0</v>
      </c>
      <c r="F176" s="131">
        <v>0</v>
      </c>
      <c r="G176" s="131">
        <v>0</v>
      </c>
      <c r="H176" s="131">
        <v>0</v>
      </c>
      <c r="I176" s="131">
        <v>0</v>
      </c>
      <c r="J176" s="131">
        <v>0</v>
      </c>
      <c r="K176" s="131">
        <v>0</v>
      </c>
      <c r="L176" s="131">
        <v>0</v>
      </c>
      <c r="M176" s="131">
        <v>0</v>
      </c>
      <c r="N176" s="131">
        <v>0</v>
      </c>
      <c r="O176" s="131">
        <v>0</v>
      </c>
    </row>
    <row r="177" spans="1:15" s="92" customFormat="1" ht="15.75" thickBot="1" x14ac:dyDescent="0.3">
      <c r="A177" s="15" t="s">
        <v>721</v>
      </c>
      <c r="B177" s="15" t="s">
        <v>722</v>
      </c>
      <c r="C177" s="130">
        <v>0</v>
      </c>
      <c r="D177" s="131">
        <v>0</v>
      </c>
      <c r="E177" s="131">
        <v>0</v>
      </c>
      <c r="F177" s="131">
        <v>0</v>
      </c>
      <c r="G177" s="131">
        <v>0</v>
      </c>
      <c r="H177" s="131">
        <v>0</v>
      </c>
      <c r="I177" s="131">
        <v>0</v>
      </c>
      <c r="J177" s="131">
        <v>0</v>
      </c>
      <c r="K177" s="131">
        <v>0</v>
      </c>
      <c r="L177" s="131">
        <v>0</v>
      </c>
      <c r="M177" s="131">
        <v>0</v>
      </c>
      <c r="N177" s="131">
        <v>0</v>
      </c>
      <c r="O177" s="131">
        <v>0</v>
      </c>
    </row>
    <row r="178" spans="1:15" s="92" customFormat="1" ht="15.75" thickBot="1" x14ac:dyDescent="0.3">
      <c r="A178" s="15" t="s">
        <v>723</v>
      </c>
      <c r="B178" s="15" t="s">
        <v>724</v>
      </c>
      <c r="C178" s="130">
        <v>0</v>
      </c>
      <c r="D178" s="131">
        <v>0</v>
      </c>
      <c r="E178" s="131">
        <v>0</v>
      </c>
      <c r="F178" s="131">
        <v>0</v>
      </c>
      <c r="G178" s="131">
        <v>0</v>
      </c>
      <c r="H178" s="131">
        <v>0</v>
      </c>
      <c r="I178" s="131">
        <v>0</v>
      </c>
      <c r="J178" s="131">
        <v>0</v>
      </c>
      <c r="K178" s="131">
        <v>0</v>
      </c>
      <c r="L178" s="131">
        <v>0</v>
      </c>
      <c r="M178" s="131">
        <v>0</v>
      </c>
      <c r="N178" s="131">
        <v>0</v>
      </c>
      <c r="O178" s="131">
        <v>0</v>
      </c>
    </row>
    <row r="179" spans="1:15" s="92" customFormat="1" ht="15.75" thickBot="1" x14ac:dyDescent="0.3">
      <c r="A179" s="15" t="s">
        <v>725</v>
      </c>
      <c r="B179" s="15" t="s">
        <v>726</v>
      </c>
      <c r="C179" s="130">
        <v>0</v>
      </c>
      <c r="D179" s="131">
        <v>0</v>
      </c>
      <c r="E179" s="131">
        <v>0</v>
      </c>
      <c r="F179" s="131">
        <v>0</v>
      </c>
      <c r="G179" s="131">
        <v>0</v>
      </c>
      <c r="H179" s="131">
        <v>0</v>
      </c>
      <c r="I179" s="131">
        <v>0</v>
      </c>
      <c r="J179" s="131">
        <v>0</v>
      </c>
      <c r="K179" s="131">
        <v>0</v>
      </c>
      <c r="L179" s="131">
        <v>0</v>
      </c>
      <c r="M179" s="131">
        <v>0</v>
      </c>
      <c r="N179" s="131">
        <v>0</v>
      </c>
      <c r="O179" s="131">
        <v>0</v>
      </c>
    </row>
    <row r="180" spans="1:15" s="92" customFormat="1" ht="15.75" thickBot="1" x14ac:dyDescent="0.3">
      <c r="A180" s="119"/>
      <c r="B180" s="120" t="s">
        <v>727</v>
      </c>
      <c r="C180" s="121">
        <f t="shared" ref="C180:O180" si="11">C13+C24+C68+C116+C126+C146+C151+C153+C155</f>
        <v>347786100.50199997</v>
      </c>
      <c r="D180" s="121">
        <f t="shared" si="11"/>
        <v>22068264.729600001</v>
      </c>
      <c r="E180" s="121">
        <f t="shared" si="11"/>
        <v>21475603.290799998</v>
      </c>
      <c r="F180" s="121">
        <f t="shared" si="11"/>
        <v>21412523.996399999</v>
      </c>
      <c r="G180" s="121">
        <f t="shared" si="11"/>
        <v>20235402.754799999</v>
      </c>
      <c r="H180" s="121">
        <f t="shared" si="11"/>
        <v>24928973.2936</v>
      </c>
      <c r="I180" s="121">
        <f t="shared" si="11"/>
        <v>19043820.694799997</v>
      </c>
      <c r="J180" s="121">
        <f t="shared" si="11"/>
        <v>17550786.5348</v>
      </c>
      <c r="K180" s="121">
        <f t="shared" si="11"/>
        <v>18499648.564800002</v>
      </c>
      <c r="L180" s="121">
        <f t="shared" si="11"/>
        <v>17779889.027200002</v>
      </c>
      <c r="M180" s="121">
        <f t="shared" si="11"/>
        <v>16869533.478399999</v>
      </c>
      <c r="N180" s="121">
        <f t="shared" si="11"/>
        <v>21696247.4384</v>
      </c>
      <c r="O180" s="121">
        <f t="shared" si="11"/>
        <v>126225406.69839999</v>
      </c>
    </row>
  </sheetData>
  <mergeCells count="22">
    <mergeCell ref="J11:J12"/>
    <mergeCell ref="A8:C8"/>
    <mergeCell ref="A9:C9"/>
    <mergeCell ref="A10:C10"/>
    <mergeCell ref="A11:A12"/>
    <mergeCell ref="B11:B12"/>
    <mergeCell ref="D11:D12"/>
    <mergeCell ref="E11:E12"/>
    <mergeCell ref="F11:F12"/>
    <mergeCell ref="G11:G12"/>
    <mergeCell ref="H11:H12"/>
    <mergeCell ref="I11:I12"/>
    <mergeCell ref="K11:K12"/>
    <mergeCell ref="L11:L12"/>
    <mergeCell ref="M11:M12"/>
    <mergeCell ref="N11:N12"/>
    <mergeCell ref="O11:O12"/>
    <mergeCell ref="A1:O1"/>
    <mergeCell ref="A2:O2"/>
    <mergeCell ref="A3:O3"/>
    <mergeCell ref="A4:O4"/>
    <mergeCell ref="A5:O5"/>
  </mergeCells>
  <pageMargins left="0.70866141732283472" right="0.70866141732283472" top="0.74803149606299213" bottom="0.74803149606299213" header="0.31496062992125984" footer="0.31496062992125984"/>
  <pageSetup paperSize="5" scale="46" fitToHeight="0" orientation="landscape" r:id="rId1"/>
  <ignoredErrors>
    <ignoredError sqref="C153 C120:C126 C68 C24 C116:C119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J168"/>
  <sheetViews>
    <sheetView topLeftCell="A16" workbookViewId="0">
      <selection activeCell="B16" sqref="B16"/>
    </sheetView>
  </sheetViews>
  <sheetFormatPr baseColWidth="10" defaultColWidth="11.42578125" defaultRowHeight="15" x14ac:dyDescent="0.25"/>
  <cols>
    <col min="1" max="1" width="83.42578125" style="1" customWidth="1"/>
    <col min="2" max="2" width="32.5703125" style="1" customWidth="1"/>
    <col min="3" max="62" width="11.42578125" style="69"/>
    <col min="63" max="16384" width="11.42578125" style="1"/>
  </cols>
  <sheetData>
    <row r="1" spans="1:7" s="281" customFormat="1" ht="15.75" x14ac:dyDescent="0.25">
      <c r="A1" s="498" t="s">
        <v>1193</v>
      </c>
      <c r="B1" s="498"/>
      <c r="C1" s="413"/>
      <c r="D1" s="413"/>
      <c r="E1" s="413"/>
      <c r="F1" s="413"/>
      <c r="G1" s="413"/>
    </row>
    <row r="2" spans="1:7" s="281" customFormat="1" ht="15.75" customHeight="1" x14ac:dyDescent="0.25">
      <c r="A2" s="499" t="s">
        <v>1194</v>
      </c>
      <c r="B2" s="499"/>
      <c r="C2" s="414"/>
      <c r="D2" s="414"/>
      <c r="E2" s="414"/>
      <c r="F2" s="414"/>
      <c r="G2" s="414"/>
    </row>
    <row r="3" spans="1:7" s="281" customFormat="1" ht="15.75" customHeight="1" x14ac:dyDescent="0.25">
      <c r="A3" s="499" t="s">
        <v>1195</v>
      </c>
      <c r="B3" s="499"/>
      <c r="C3" s="414"/>
      <c r="D3" s="414"/>
      <c r="E3" s="414"/>
      <c r="F3" s="414"/>
      <c r="G3" s="414"/>
    </row>
    <row r="4" spans="1:7" s="281" customFormat="1" ht="15.75" customHeight="1" x14ac:dyDescent="0.25">
      <c r="A4" s="499" t="s">
        <v>1196</v>
      </c>
      <c r="B4" s="499"/>
      <c r="C4" s="414"/>
      <c r="D4" s="414"/>
      <c r="E4" s="414"/>
      <c r="F4" s="414"/>
      <c r="G4" s="414"/>
    </row>
    <row r="5" spans="1:7" s="281" customFormat="1" ht="14.25" customHeight="1" thickBot="1" x14ac:dyDescent="0.3">
      <c r="A5" s="420"/>
      <c r="B5" s="415"/>
      <c r="C5" s="414"/>
    </row>
    <row r="6" spans="1:7" ht="18.75" x14ac:dyDescent="0.3">
      <c r="A6" s="515" t="s">
        <v>280</v>
      </c>
      <c r="B6" s="516"/>
    </row>
    <row r="7" spans="1:7" ht="12.75" customHeight="1" x14ac:dyDescent="0.3">
      <c r="A7" s="517" t="s">
        <v>284</v>
      </c>
      <c r="B7" s="518"/>
    </row>
    <row r="8" spans="1:7" ht="12" customHeight="1" thickBot="1" x14ac:dyDescent="0.3">
      <c r="A8" s="513" t="s">
        <v>281</v>
      </c>
      <c r="B8" s="514"/>
    </row>
    <row r="9" spans="1:7" x14ac:dyDescent="0.25">
      <c r="A9" s="98"/>
    </row>
    <row r="10" spans="1:7" ht="15.75" x14ac:dyDescent="0.25">
      <c r="A10" s="99"/>
      <c r="B10" s="355" t="s">
        <v>277</v>
      </c>
    </row>
    <row r="11" spans="1:7" ht="27.75" customHeight="1" x14ac:dyDescent="0.25">
      <c r="A11" s="355" t="s">
        <v>276</v>
      </c>
      <c r="B11" s="356">
        <f>SUM(B12:B14)</f>
        <v>347786100.5</v>
      </c>
    </row>
    <row r="12" spans="1:7" ht="32.25" customHeight="1" x14ac:dyDescent="0.25">
      <c r="A12" s="2" t="s">
        <v>282</v>
      </c>
      <c r="B12" s="3">
        <v>347786100.5</v>
      </c>
    </row>
    <row r="13" spans="1:7" ht="38.25" customHeight="1" x14ac:dyDescent="0.25">
      <c r="A13" s="2" t="s">
        <v>283</v>
      </c>
      <c r="B13" s="3">
        <v>0</v>
      </c>
    </row>
    <row r="15" spans="1:7" x14ac:dyDescent="0.25">
      <c r="B15" s="4"/>
    </row>
    <row r="16" spans="1:7" ht="15.75" thickBot="1" x14ac:dyDescent="0.3">
      <c r="B16" s="5"/>
    </row>
    <row r="17" spans="1:2" ht="18.75" x14ac:dyDescent="0.3">
      <c r="A17" s="515" t="s">
        <v>280</v>
      </c>
      <c r="B17" s="516"/>
    </row>
    <row r="18" spans="1:2" ht="18.75" x14ac:dyDescent="0.3">
      <c r="A18" s="517" t="s">
        <v>284</v>
      </c>
      <c r="B18" s="518"/>
    </row>
    <row r="19" spans="1:2" ht="19.5" thickBot="1" x14ac:dyDescent="0.3">
      <c r="A19" s="513" t="s">
        <v>571</v>
      </c>
      <c r="B19" s="514"/>
    </row>
    <row r="20" spans="1:2" x14ac:dyDescent="0.25">
      <c r="A20" s="98"/>
    </row>
    <row r="21" spans="1:2" ht="15.75" x14ac:dyDescent="0.25">
      <c r="A21" s="99"/>
      <c r="B21" s="355" t="s">
        <v>277</v>
      </c>
    </row>
    <row r="22" spans="1:2" ht="15.75" x14ac:dyDescent="0.25">
      <c r="A22" s="355" t="s">
        <v>276</v>
      </c>
      <c r="B22" s="356">
        <f>SUM(B23:B27)</f>
        <v>347786100.50200003</v>
      </c>
    </row>
    <row r="23" spans="1:2" ht="17.25" x14ac:dyDescent="0.25">
      <c r="A23" s="2" t="s">
        <v>572</v>
      </c>
      <c r="B23" s="3">
        <f>'Calend_ egresoInd 12,25 y 68'!C24+'Calend_ egresoInd 12,25 y 68'!C68+'Calend_ egresoInd 12,25 y 68'!C116+'Calend_ egresoInd 12,25 y 68'!C153</f>
        <v>139527229.382</v>
      </c>
    </row>
    <row r="24" spans="1:2" ht="17.25" x14ac:dyDescent="0.25">
      <c r="A24" s="2" t="s">
        <v>278</v>
      </c>
      <c r="B24" s="3">
        <f>'Calend_ egresoInd 12,25 y 68'!C126+'Calend_ egresoInd 12,25 y 68'!C146</f>
        <v>94026626.640000001</v>
      </c>
    </row>
    <row r="25" spans="1:2" ht="17.25" x14ac:dyDescent="0.25">
      <c r="A25" s="2" t="s">
        <v>573</v>
      </c>
      <c r="B25" s="3">
        <v>0</v>
      </c>
    </row>
    <row r="26" spans="1:2" ht="17.25" x14ac:dyDescent="0.25">
      <c r="A26" s="2" t="s">
        <v>574</v>
      </c>
      <c r="B26" s="3">
        <v>5263989.03</v>
      </c>
    </row>
    <row r="27" spans="1:2" ht="17.25" x14ac:dyDescent="0.25">
      <c r="A27" s="2" t="s">
        <v>487</v>
      </c>
      <c r="B27" s="3">
        <v>108968255.45</v>
      </c>
    </row>
    <row r="29" spans="1:2" s="69" customFormat="1" x14ac:dyDescent="0.25"/>
    <row r="30" spans="1:2" s="69" customFormat="1" x14ac:dyDescent="0.25"/>
    <row r="31" spans="1:2" s="69" customFormat="1" x14ac:dyDescent="0.25"/>
    <row r="32" spans="1:2" s="69" customFormat="1" x14ac:dyDescent="0.25"/>
    <row r="33" s="69" customFormat="1" x14ac:dyDescent="0.25"/>
    <row r="34" s="69" customFormat="1" x14ac:dyDescent="0.25"/>
    <row r="35" s="69" customFormat="1" x14ac:dyDescent="0.25"/>
    <row r="36" s="69" customFormat="1" x14ac:dyDescent="0.25"/>
    <row r="37" s="69" customFormat="1" x14ac:dyDescent="0.25"/>
    <row r="38" s="69" customFormat="1" x14ac:dyDescent="0.25"/>
    <row r="39" s="69" customFormat="1" x14ac:dyDescent="0.25"/>
    <row r="40" s="69" customFormat="1" x14ac:dyDescent="0.25"/>
    <row r="41" s="69" customFormat="1" x14ac:dyDescent="0.25"/>
    <row r="42" s="69" customFormat="1" x14ac:dyDescent="0.25"/>
    <row r="43" s="69" customFormat="1" x14ac:dyDescent="0.25"/>
    <row r="44" s="69" customFormat="1" x14ac:dyDescent="0.25"/>
    <row r="45" s="69" customFormat="1" x14ac:dyDescent="0.25"/>
    <row r="46" s="69" customFormat="1" x14ac:dyDescent="0.25"/>
    <row r="47" s="69" customFormat="1" x14ac:dyDescent="0.25"/>
    <row r="48" s="69" customFormat="1" x14ac:dyDescent="0.25"/>
    <row r="49" s="69" customFormat="1" x14ac:dyDescent="0.25"/>
    <row r="50" s="69" customFormat="1" x14ac:dyDescent="0.25"/>
    <row r="51" s="69" customFormat="1" x14ac:dyDescent="0.25"/>
    <row r="52" s="69" customFormat="1" x14ac:dyDescent="0.25"/>
    <row r="53" s="69" customFormat="1" x14ac:dyDescent="0.25"/>
    <row r="54" s="69" customFormat="1" x14ac:dyDescent="0.25"/>
    <row r="55" s="69" customFormat="1" x14ac:dyDescent="0.25"/>
    <row r="56" s="69" customFormat="1" x14ac:dyDescent="0.25"/>
    <row r="57" s="69" customFormat="1" x14ac:dyDescent="0.25"/>
    <row r="58" s="69" customFormat="1" x14ac:dyDescent="0.25"/>
    <row r="59" s="69" customFormat="1" x14ac:dyDescent="0.25"/>
    <row r="60" s="69" customFormat="1" x14ac:dyDescent="0.25"/>
    <row r="61" s="69" customFormat="1" x14ac:dyDescent="0.25"/>
    <row r="62" s="69" customFormat="1" x14ac:dyDescent="0.25"/>
    <row r="63" s="69" customFormat="1" x14ac:dyDescent="0.25"/>
    <row r="64" s="69" customFormat="1" x14ac:dyDescent="0.25"/>
    <row r="65" s="69" customFormat="1" x14ac:dyDescent="0.25"/>
    <row r="66" s="69" customFormat="1" x14ac:dyDescent="0.25"/>
    <row r="67" s="69" customFormat="1" x14ac:dyDescent="0.25"/>
    <row r="68" s="69" customFormat="1" x14ac:dyDescent="0.25"/>
    <row r="69" s="69" customFormat="1" x14ac:dyDescent="0.25"/>
    <row r="70" s="69" customFormat="1" x14ac:dyDescent="0.25"/>
    <row r="71" s="69" customFormat="1" x14ac:dyDescent="0.25"/>
    <row r="72" s="69" customFormat="1" x14ac:dyDescent="0.25"/>
    <row r="73" s="69" customFormat="1" x14ac:dyDescent="0.25"/>
    <row r="74" s="69" customFormat="1" x14ac:dyDescent="0.25"/>
    <row r="75" s="69" customFormat="1" x14ac:dyDescent="0.25"/>
    <row r="76" s="69" customFormat="1" x14ac:dyDescent="0.25"/>
    <row r="77" s="69" customFormat="1" x14ac:dyDescent="0.25"/>
    <row r="78" s="69" customFormat="1" x14ac:dyDescent="0.25"/>
    <row r="79" s="69" customFormat="1" x14ac:dyDescent="0.25"/>
    <row r="80" s="69" customFormat="1" x14ac:dyDescent="0.25"/>
    <row r="81" s="69" customFormat="1" x14ac:dyDescent="0.25"/>
    <row r="82" s="69" customFormat="1" x14ac:dyDescent="0.25"/>
    <row r="83" s="69" customFormat="1" x14ac:dyDescent="0.25"/>
    <row r="84" s="69" customFormat="1" x14ac:dyDescent="0.25"/>
    <row r="85" s="69" customFormat="1" x14ac:dyDescent="0.25"/>
    <row r="86" s="69" customFormat="1" x14ac:dyDescent="0.25"/>
    <row r="87" s="69" customFormat="1" x14ac:dyDescent="0.25"/>
    <row r="88" s="69" customFormat="1" x14ac:dyDescent="0.25"/>
    <row r="89" s="69" customFormat="1" x14ac:dyDescent="0.25"/>
    <row r="90" s="69" customFormat="1" x14ac:dyDescent="0.25"/>
    <row r="91" s="69" customFormat="1" x14ac:dyDescent="0.25"/>
    <row r="92" s="69" customFormat="1" x14ac:dyDescent="0.25"/>
    <row r="93" s="69" customFormat="1" x14ac:dyDescent="0.25"/>
    <row r="94" s="69" customFormat="1" x14ac:dyDescent="0.25"/>
    <row r="95" s="69" customFormat="1" x14ac:dyDescent="0.25"/>
    <row r="96" s="69" customFormat="1" x14ac:dyDescent="0.25"/>
    <row r="97" s="69" customFormat="1" x14ac:dyDescent="0.25"/>
    <row r="98" s="69" customFormat="1" x14ac:dyDescent="0.25"/>
    <row r="99" s="69" customFormat="1" x14ac:dyDescent="0.25"/>
    <row r="100" s="69" customFormat="1" x14ac:dyDescent="0.25"/>
    <row r="101" s="69" customFormat="1" x14ac:dyDescent="0.25"/>
    <row r="102" s="69" customFormat="1" x14ac:dyDescent="0.25"/>
    <row r="103" s="69" customFormat="1" x14ac:dyDescent="0.25"/>
    <row r="104" s="69" customFormat="1" x14ac:dyDescent="0.25"/>
    <row r="105" s="69" customFormat="1" x14ac:dyDescent="0.25"/>
    <row r="106" s="69" customFormat="1" x14ac:dyDescent="0.25"/>
    <row r="107" s="69" customFormat="1" x14ac:dyDescent="0.25"/>
    <row r="108" s="69" customFormat="1" x14ac:dyDescent="0.25"/>
    <row r="109" s="69" customFormat="1" x14ac:dyDescent="0.25"/>
    <row r="110" s="69" customFormat="1" x14ac:dyDescent="0.25"/>
    <row r="111" s="69" customFormat="1" x14ac:dyDescent="0.25"/>
    <row r="112" s="69" customFormat="1" x14ac:dyDescent="0.25"/>
    <row r="113" s="69" customFormat="1" x14ac:dyDescent="0.25"/>
    <row r="114" s="69" customFormat="1" x14ac:dyDescent="0.25"/>
    <row r="115" s="69" customFormat="1" x14ac:dyDescent="0.25"/>
    <row r="116" s="69" customFormat="1" x14ac:dyDescent="0.25"/>
    <row r="117" s="69" customFormat="1" x14ac:dyDescent="0.25"/>
    <row r="118" s="69" customFormat="1" x14ac:dyDescent="0.25"/>
    <row r="119" s="69" customFormat="1" x14ac:dyDescent="0.25"/>
    <row r="120" s="69" customFormat="1" x14ac:dyDescent="0.25"/>
    <row r="121" s="69" customFormat="1" x14ac:dyDescent="0.25"/>
    <row r="122" s="69" customFormat="1" x14ac:dyDescent="0.25"/>
    <row r="123" s="69" customFormat="1" x14ac:dyDescent="0.25"/>
    <row r="124" s="69" customFormat="1" x14ac:dyDescent="0.25"/>
    <row r="125" s="69" customFormat="1" x14ac:dyDescent="0.25"/>
    <row r="126" s="69" customFormat="1" x14ac:dyDescent="0.25"/>
    <row r="127" s="69" customFormat="1" x14ac:dyDescent="0.25"/>
    <row r="128" s="69" customFormat="1" x14ac:dyDescent="0.25"/>
    <row r="129" s="69" customFormat="1" x14ac:dyDescent="0.25"/>
    <row r="130" s="69" customFormat="1" x14ac:dyDescent="0.25"/>
    <row r="131" s="69" customFormat="1" x14ac:dyDescent="0.25"/>
    <row r="132" s="69" customFormat="1" x14ac:dyDescent="0.25"/>
    <row r="133" s="69" customFormat="1" x14ac:dyDescent="0.25"/>
    <row r="134" s="69" customFormat="1" x14ac:dyDescent="0.25"/>
    <row r="135" s="69" customFormat="1" x14ac:dyDescent="0.25"/>
    <row r="136" s="69" customFormat="1" x14ac:dyDescent="0.25"/>
    <row r="137" s="69" customFormat="1" x14ac:dyDescent="0.25"/>
    <row r="138" s="69" customFormat="1" x14ac:dyDescent="0.25"/>
    <row r="139" s="69" customFormat="1" x14ac:dyDescent="0.25"/>
    <row r="140" s="69" customFormat="1" x14ac:dyDescent="0.25"/>
    <row r="141" s="69" customFormat="1" x14ac:dyDescent="0.25"/>
    <row r="142" s="69" customFormat="1" x14ac:dyDescent="0.25"/>
    <row r="143" s="69" customFormat="1" x14ac:dyDescent="0.25"/>
    <row r="144" s="69" customFormat="1" x14ac:dyDescent="0.25"/>
    <row r="145" s="69" customFormat="1" x14ac:dyDescent="0.25"/>
    <row r="146" s="69" customFormat="1" x14ac:dyDescent="0.25"/>
    <row r="147" s="69" customFormat="1" x14ac:dyDescent="0.25"/>
    <row r="148" s="69" customFormat="1" x14ac:dyDescent="0.25"/>
    <row r="149" s="69" customFormat="1" x14ac:dyDescent="0.25"/>
    <row r="150" s="69" customFormat="1" x14ac:dyDescent="0.25"/>
    <row r="151" s="69" customFormat="1" x14ac:dyDescent="0.25"/>
    <row r="152" s="69" customFormat="1" x14ac:dyDescent="0.25"/>
    <row r="153" s="69" customFormat="1" x14ac:dyDescent="0.25"/>
    <row r="154" s="69" customFormat="1" x14ac:dyDescent="0.25"/>
    <row r="155" s="69" customFormat="1" x14ac:dyDescent="0.25"/>
    <row r="156" s="69" customFormat="1" x14ac:dyDescent="0.25"/>
    <row r="157" s="69" customFormat="1" x14ac:dyDescent="0.25"/>
    <row r="158" s="69" customFormat="1" x14ac:dyDescent="0.25"/>
    <row r="159" s="69" customFormat="1" x14ac:dyDescent="0.25"/>
    <row r="160" s="69" customFormat="1" x14ac:dyDescent="0.25"/>
    <row r="161" s="69" customFormat="1" x14ac:dyDescent="0.25"/>
    <row r="162" s="69" customFormat="1" x14ac:dyDescent="0.25"/>
    <row r="163" s="69" customFormat="1" x14ac:dyDescent="0.25"/>
    <row r="164" s="69" customFormat="1" x14ac:dyDescent="0.25"/>
    <row r="165" s="69" customFormat="1" x14ac:dyDescent="0.25"/>
    <row r="166" s="69" customFormat="1" x14ac:dyDescent="0.25"/>
    <row r="167" s="69" customFormat="1" x14ac:dyDescent="0.25"/>
    <row r="168" s="69" customFormat="1" x14ac:dyDescent="0.25"/>
  </sheetData>
  <mergeCells count="10">
    <mergeCell ref="A1:B1"/>
    <mergeCell ref="A2:B2"/>
    <mergeCell ref="A3:B3"/>
    <mergeCell ref="A4:B4"/>
    <mergeCell ref="A19:B19"/>
    <mergeCell ref="A6:B6"/>
    <mergeCell ref="A7:B7"/>
    <mergeCell ref="A8:B8"/>
    <mergeCell ref="A17:B17"/>
    <mergeCell ref="A18:B18"/>
  </mergeCells>
  <printOptions horizontalCentered="1"/>
  <pageMargins left="0.70866141732283472" right="0.70866141732283472" top="0.74803149606299213" bottom="0.74803149606299213" header="0.31496062992125984" footer="0.31496062992125984"/>
  <pageSetup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P31"/>
  <sheetViews>
    <sheetView workbookViewId="0">
      <selection sqref="A1:XFD5"/>
    </sheetView>
  </sheetViews>
  <sheetFormatPr baseColWidth="10" defaultRowHeight="15" x14ac:dyDescent="0.25"/>
  <cols>
    <col min="1" max="1" width="6.7109375" style="133" bestFit="1" customWidth="1"/>
    <col min="2" max="2" width="78.7109375" style="57" customWidth="1"/>
    <col min="3" max="3" width="19.85546875" style="6" customWidth="1"/>
    <col min="4" max="94" width="11.42578125" style="69"/>
  </cols>
  <sheetData>
    <row r="1" spans="1:94" s="281" customFormat="1" ht="15.75" x14ac:dyDescent="0.25">
      <c r="A1" s="498" t="s">
        <v>1193</v>
      </c>
      <c r="B1" s="498"/>
      <c r="C1" s="498"/>
      <c r="D1" s="413"/>
      <c r="E1" s="413"/>
      <c r="F1" s="413"/>
      <c r="G1" s="413"/>
    </row>
    <row r="2" spans="1:94" s="281" customFormat="1" ht="15.75" customHeight="1" x14ac:dyDescent="0.25">
      <c r="A2" s="499" t="s">
        <v>1194</v>
      </c>
      <c r="B2" s="499"/>
      <c r="C2" s="499"/>
      <c r="D2" s="414"/>
      <c r="E2" s="414"/>
      <c r="F2" s="414"/>
      <c r="G2" s="414"/>
    </row>
    <row r="3" spans="1:94" s="281" customFormat="1" ht="15.75" customHeight="1" x14ac:dyDescent="0.25">
      <c r="A3" s="499" t="s">
        <v>1195</v>
      </c>
      <c r="B3" s="499"/>
      <c r="C3" s="499"/>
      <c r="D3" s="414"/>
      <c r="E3" s="414"/>
      <c r="F3" s="414"/>
      <c r="G3" s="414"/>
    </row>
    <row r="4" spans="1:94" s="281" customFormat="1" ht="15.75" customHeight="1" x14ac:dyDescent="0.25">
      <c r="A4" s="499" t="s">
        <v>1196</v>
      </c>
      <c r="B4" s="499"/>
      <c r="C4" s="499"/>
      <c r="D4" s="414"/>
      <c r="E4" s="414"/>
      <c r="F4" s="414"/>
      <c r="G4" s="414"/>
    </row>
    <row r="5" spans="1:94" s="281" customFormat="1" ht="15.75" customHeight="1" thickBot="1" x14ac:dyDescent="0.3">
      <c r="A5" s="415"/>
      <c r="B5" s="415"/>
      <c r="C5" s="415"/>
      <c r="D5" s="414"/>
      <c r="E5" s="414"/>
      <c r="F5" s="414"/>
      <c r="G5" s="414"/>
    </row>
    <row r="6" spans="1:94" s="1" customFormat="1" ht="15" customHeight="1" x14ac:dyDescent="0.3">
      <c r="A6" s="515" t="s">
        <v>280</v>
      </c>
      <c r="B6" s="519"/>
      <c r="C6" s="516"/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69"/>
    </row>
    <row r="7" spans="1:94" s="1" customFormat="1" ht="18.75" x14ac:dyDescent="0.3">
      <c r="A7" s="517" t="s">
        <v>284</v>
      </c>
      <c r="B7" s="520"/>
      <c r="C7" s="518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69"/>
    </row>
    <row r="8" spans="1:94" s="1" customFormat="1" ht="15" customHeight="1" thickBot="1" x14ac:dyDescent="0.3">
      <c r="A8" s="513" t="s">
        <v>779</v>
      </c>
      <c r="B8" s="521"/>
      <c r="C8" s="514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  <c r="AX8" s="69"/>
      <c r="AY8" s="69"/>
      <c r="AZ8" s="69"/>
      <c r="BA8" s="69"/>
      <c r="BB8" s="69"/>
      <c r="BC8" s="69"/>
      <c r="BD8" s="69"/>
      <c r="BE8" s="69"/>
      <c r="BF8" s="69"/>
      <c r="BG8" s="69"/>
      <c r="BH8" s="69"/>
      <c r="BI8" s="69"/>
      <c r="BJ8" s="69"/>
      <c r="BK8" s="69"/>
      <c r="BL8" s="69"/>
      <c r="BM8" s="69"/>
      <c r="BN8" s="69"/>
      <c r="BO8" s="69"/>
      <c r="BP8" s="69"/>
      <c r="BQ8" s="69"/>
      <c r="BR8" s="69"/>
      <c r="BS8" s="69"/>
      <c r="BT8" s="69"/>
      <c r="BU8" s="69"/>
      <c r="BV8" s="69"/>
      <c r="BW8" s="69"/>
      <c r="BX8" s="69"/>
      <c r="BY8" s="69"/>
      <c r="BZ8" s="69"/>
      <c r="CA8" s="69"/>
      <c r="CB8" s="69"/>
      <c r="CC8" s="69"/>
      <c r="CD8" s="69"/>
      <c r="CE8" s="69"/>
      <c r="CF8" s="69"/>
      <c r="CG8" s="69"/>
      <c r="CH8" s="69"/>
      <c r="CI8" s="69"/>
      <c r="CJ8" s="69"/>
      <c r="CK8" s="69"/>
      <c r="CL8" s="69"/>
      <c r="CM8" s="69"/>
      <c r="CN8" s="69"/>
      <c r="CO8" s="69"/>
      <c r="CP8" s="69"/>
    </row>
    <row r="10" spans="1:94" x14ac:dyDescent="0.25">
      <c r="A10" s="357"/>
      <c r="B10" s="358" t="s">
        <v>279</v>
      </c>
      <c r="C10" s="359" t="s">
        <v>533</v>
      </c>
    </row>
    <row r="11" spans="1:94" s="89" customFormat="1" x14ac:dyDescent="0.25">
      <c r="A11" s="360">
        <v>1</v>
      </c>
      <c r="B11" s="361" t="s">
        <v>747</v>
      </c>
      <c r="C11" s="362"/>
      <c r="D11" s="425"/>
      <c r="E11" s="425"/>
      <c r="F11" s="425"/>
      <c r="G11" s="425"/>
      <c r="H11" s="425"/>
      <c r="I11" s="425"/>
      <c r="J11" s="425"/>
      <c r="K11" s="425"/>
      <c r="L11" s="425"/>
      <c r="M11" s="425"/>
      <c r="N11" s="425"/>
      <c r="O11" s="425"/>
      <c r="P11" s="425"/>
      <c r="Q11" s="425"/>
      <c r="R11" s="425"/>
      <c r="S11" s="425"/>
      <c r="T11" s="425"/>
      <c r="U11" s="425"/>
      <c r="V11" s="425"/>
      <c r="W11" s="425"/>
      <c r="X11" s="425"/>
      <c r="Y11" s="425"/>
      <c r="Z11" s="425"/>
      <c r="AA11" s="425"/>
      <c r="AB11" s="425"/>
      <c r="AC11" s="425"/>
      <c r="AD11" s="425"/>
      <c r="AE11" s="425"/>
      <c r="AF11" s="425"/>
      <c r="AG11" s="425"/>
      <c r="AH11" s="425"/>
      <c r="AI11" s="425"/>
      <c r="AJ11" s="425"/>
      <c r="AK11" s="425"/>
      <c r="AL11" s="425"/>
      <c r="AM11" s="425"/>
      <c r="AN11" s="425"/>
      <c r="AO11" s="425"/>
      <c r="AP11" s="425"/>
      <c r="AQ11" s="425"/>
      <c r="AR11" s="425"/>
      <c r="AS11" s="425"/>
      <c r="AT11" s="425"/>
      <c r="AU11" s="425"/>
      <c r="AV11" s="425"/>
      <c r="AW11" s="425"/>
      <c r="AX11" s="425"/>
      <c r="AY11" s="425"/>
      <c r="AZ11" s="425"/>
      <c r="BA11" s="425"/>
      <c r="BB11" s="425"/>
      <c r="BC11" s="425"/>
      <c r="BD11" s="425"/>
      <c r="BE11" s="425"/>
      <c r="BF11" s="425"/>
      <c r="BG11" s="425"/>
      <c r="BH11" s="425"/>
      <c r="BI11" s="425"/>
      <c r="BJ11" s="425"/>
      <c r="BK11" s="425"/>
      <c r="BL11" s="425"/>
      <c r="BM11" s="425"/>
      <c r="BN11" s="425"/>
      <c r="BO11" s="425"/>
      <c r="BP11" s="425"/>
      <c r="BQ11" s="425"/>
      <c r="BR11" s="425"/>
      <c r="BS11" s="425"/>
      <c r="BT11" s="425"/>
      <c r="BU11" s="425"/>
      <c r="BV11" s="425"/>
      <c r="BW11" s="425"/>
      <c r="BX11" s="425"/>
      <c r="BY11" s="425"/>
      <c r="BZ11" s="425"/>
      <c r="CA11" s="425"/>
      <c r="CB11" s="425"/>
      <c r="CC11" s="425"/>
      <c r="CD11" s="425"/>
      <c r="CE11" s="425"/>
      <c r="CF11" s="425"/>
      <c r="CG11" s="425"/>
      <c r="CH11" s="425"/>
      <c r="CI11" s="425"/>
      <c r="CJ11" s="425"/>
      <c r="CK11" s="425"/>
      <c r="CL11" s="425"/>
      <c r="CM11" s="425"/>
      <c r="CN11" s="425"/>
      <c r="CO11" s="425"/>
      <c r="CP11" s="425"/>
    </row>
    <row r="12" spans="1:94" s="89" customFormat="1" x14ac:dyDescent="0.25">
      <c r="A12" s="363">
        <v>1.1000000000000001</v>
      </c>
      <c r="B12" s="364" t="s">
        <v>748</v>
      </c>
      <c r="C12" s="365">
        <f>SUM(C13:C21)</f>
        <v>347786100.5</v>
      </c>
      <c r="D12" s="425"/>
      <c r="E12" s="425"/>
      <c r="F12" s="425"/>
      <c r="G12" s="425"/>
      <c r="H12" s="425"/>
      <c r="I12" s="425"/>
      <c r="J12" s="425"/>
      <c r="K12" s="425"/>
      <c r="L12" s="425"/>
      <c r="M12" s="425"/>
      <c r="N12" s="425"/>
      <c r="O12" s="425"/>
      <c r="P12" s="425"/>
      <c r="Q12" s="425"/>
      <c r="R12" s="425"/>
      <c r="S12" s="425"/>
      <c r="T12" s="425"/>
      <c r="U12" s="425"/>
      <c r="V12" s="425"/>
      <c r="W12" s="425"/>
      <c r="X12" s="425"/>
      <c r="Y12" s="425"/>
      <c r="Z12" s="425"/>
      <c r="AA12" s="425"/>
      <c r="AB12" s="425"/>
      <c r="AC12" s="425"/>
      <c r="AD12" s="425"/>
      <c r="AE12" s="425"/>
      <c r="AF12" s="425"/>
      <c r="AG12" s="425"/>
      <c r="AH12" s="425"/>
      <c r="AI12" s="425"/>
      <c r="AJ12" s="425"/>
      <c r="AK12" s="425"/>
      <c r="AL12" s="425"/>
      <c r="AM12" s="425"/>
      <c r="AN12" s="425"/>
      <c r="AO12" s="425"/>
      <c r="AP12" s="425"/>
      <c r="AQ12" s="425"/>
      <c r="AR12" s="425"/>
      <c r="AS12" s="425"/>
      <c r="AT12" s="425"/>
      <c r="AU12" s="425"/>
      <c r="AV12" s="425"/>
      <c r="AW12" s="425"/>
      <c r="AX12" s="425"/>
      <c r="AY12" s="425"/>
      <c r="AZ12" s="425"/>
      <c r="BA12" s="425"/>
      <c r="BB12" s="425"/>
      <c r="BC12" s="425"/>
      <c r="BD12" s="425"/>
      <c r="BE12" s="425"/>
      <c r="BF12" s="425"/>
      <c r="BG12" s="425"/>
      <c r="BH12" s="425"/>
      <c r="BI12" s="425"/>
      <c r="BJ12" s="425"/>
      <c r="BK12" s="425"/>
      <c r="BL12" s="425"/>
      <c r="BM12" s="425"/>
      <c r="BN12" s="425"/>
      <c r="BO12" s="425"/>
      <c r="BP12" s="425"/>
      <c r="BQ12" s="425"/>
      <c r="BR12" s="425"/>
      <c r="BS12" s="425"/>
      <c r="BT12" s="425"/>
      <c r="BU12" s="425"/>
      <c r="BV12" s="425"/>
      <c r="BW12" s="425"/>
      <c r="BX12" s="425"/>
      <c r="BY12" s="425"/>
      <c r="BZ12" s="425"/>
      <c r="CA12" s="425"/>
      <c r="CB12" s="425"/>
      <c r="CC12" s="425"/>
      <c r="CD12" s="425"/>
      <c r="CE12" s="425"/>
      <c r="CF12" s="425"/>
      <c r="CG12" s="425"/>
      <c r="CH12" s="425"/>
      <c r="CI12" s="425"/>
      <c r="CJ12" s="425"/>
      <c r="CK12" s="425"/>
      <c r="CL12" s="425"/>
      <c r="CM12" s="425"/>
      <c r="CN12" s="425"/>
      <c r="CO12" s="425"/>
      <c r="CP12" s="425"/>
    </row>
    <row r="13" spans="1:94" x14ac:dyDescent="0.25">
      <c r="A13" s="137" t="s">
        <v>244</v>
      </c>
      <c r="B13" s="11" t="s">
        <v>749</v>
      </c>
      <c r="C13" s="10">
        <v>39302683</v>
      </c>
    </row>
    <row r="14" spans="1:94" x14ac:dyDescent="0.25">
      <c r="A14" s="137" t="s">
        <v>586</v>
      </c>
      <c r="B14" s="11" t="s">
        <v>750</v>
      </c>
      <c r="C14" s="10">
        <v>0</v>
      </c>
    </row>
    <row r="15" spans="1:94" x14ac:dyDescent="0.25">
      <c r="A15" s="137" t="s">
        <v>751</v>
      </c>
      <c r="B15" s="11" t="s">
        <v>752</v>
      </c>
      <c r="C15" s="10">
        <v>0</v>
      </c>
    </row>
    <row r="16" spans="1:94" x14ac:dyDescent="0.25">
      <c r="A16" s="137" t="s">
        <v>753</v>
      </c>
      <c r="B16" s="11" t="s">
        <v>754</v>
      </c>
      <c r="C16" s="10">
        <v>41068775.100000001</v>
      </c>
    </row>
    <row r="17" spans="1:94" x14ac:dyDescent="0.25">
      <c r="A17" s="137" t="s">
        <v>755</v>
      </c>
      <c r="B17" s="11" t="s">
        <v>756</v>
      </c>
      <c r="C17" s="10">
        <v>0</v>
      </c>
    </row>
    <row r="18" spans="1:94" ht="30" x14ac:dyDescent="0.25">
      <c r="A18" s="137" t="s">
        <v>757</v>
      </c>
      <c r="B18" s="11" t="s">
        <v>758</v>
      </c>
      <c r="C18" s="10">
        <v>0</v>
      </c>
    </row>
    <row r="19" spans="1:94" ht="18.75" customHeight="1" x14ac:dyDescent="0.25">
      <c r="A19" s="137" t="s">
        <v>759</v>
      </c>
      <c r="B19" s="11" t="s">
        <v>817</v>
      </c>
      <c r="C19" s="10">
        <v>0</v>
      </c>
    </row>
    <row r="20" spans="1:94" x14ac:dyDescent="0.25">
      <c r="A20" s="137" t="s">
        <v>760</v>
      </c>
      <c r="B20" s="11" t="s">
        <v>761</v>
      </c>
      <c r="C20" s="10">
        <v>0</v>
      </c>
    </row>
    <row r="21" spans="1:94" x14ac:dyDescent="0.25">
      <c r="A21" s="137" t="s">
        <v>762</v>
      </c>
      <c r="B21" s="11" t="s">
        <v>487</v>
      </c>
      <c r="C21" s="10">
        <v>267414642.40000001</v>
      </c>
    </row>
    <row r="22" spans="1:94" s="89" customFormat="1" x14ac:dyDescent="0.25">
      <c r="A22" s="363">
        <v>1.2</v>
      </c>
      <c r="B22" s="364" t="s">
        <v>763</v>
      </c>
      <c r="C22" s="365">
        <f>SUM(C23:C30)</f>
        <v>0</v>
      </c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  <c r="AG22" s="425"/>
      <c r="AH22" s="425"/>
      <c r="AI22" s="425"/>
      <c r="AJ22" s="425"/>
      <c r="AK22" s="425"/>
      <c r="AL22" s="425"/>
      <c r="AM22" s="425"/>
      <c r="AN22" s="425"/>
      <c r="AO22" s="425"/>
      <c r="AP22" s="425"/>
      <c r="AQ22" s="425"/>
      <c r="AR22" s="425"/>
      <c r="AS22" s="425"/>
      <c r="AT22" s="425"/>
      <c r="AU22" s="425"/>
      <c r="AV22" s="425"/>
      <c r="AW22" s="425"/>
      <c r="AX22" s="425"/>
      <c r="AY22" s="425"/>
      <c r="AZ22" s="425"/>
      <c r="BA22" s="425"/>
      <c r="BB22" s="425"/>
      <c r="BC22" s="425"/>
      <c r="BD22" s="425"/>
      <c r="BE22" s="425"/>
      <c r="BF22" s="425"/>
      <c r="BG22" s="425"/>
      <c r="BH22" s="425"/>
      <c r="BI22" s="425"/>
      <c r="BJ22" s="425"/>
      <c r="BK22" s="425"/>
      <c r="BL22" s="425"/>
      <c r="BM22" s="425"/>
      <c r="BN22" s="425"/>
      <c r="BO22" s="425"/>
      <c r="BP22" s="425"/>
      <c r="BQ22" s="425"/>
      <c r="BR22" s="425"/>
      <c r="BS22" s="425"/>
      <c r="BT22" s="425"/>
      <c r="BU22" s="425"/>
      <c r="BV22" s="425"/>
      <c r="BW22" s="425"/>
      <c r="BX22" s="425"/>
      <c r="BY22" s="425"/>
      <c r="BZ22" s="425"/>
      <c r="CA22" s="425"/>
      <c r="CB22" s="425"/>
      <c r="CC22" s="425"/>
      <c r="CD22" s="425"/>
      <c r="CE22" s="425"/>
      <c r="CF22" s="425"/>
      <c r="CG22" s="425"/>
      <c r="CH22" s="425"/>
      <c r="CI22" s="425"/>
      <c r="CJ22" s="425"/>
      <c r="CK22" s="425"/>
      <c r="CL22" s="425"/>
      <c r="CM22" s="425"/>
      <c r="CN22" s="425"/>
      <c r="CO22" s="425"/>
      <c r="CP22" s="425"/>
    </row>
    <row r="23" spans="1:94" x14ac:dyDescent="0.25">
      <c r="A23" s="137" t="s">
        <v>589</v>
      </c>
      <c r="B23" s="11" t="s">
        <v>764</v>
      </c>
      <c r="C23" s="10">
        <v>0</v>
      </c>
    </row>
    <row r="24" spans="1:94" x14ac:dyDescent="0.25">
      <c r="A24" s="137" t="s">
        <v>765</v>
      </c>
      <c r="B24" s="11" t="s">
        <v>766</v>
      </c>
      <c r="C24" s="10">
        <v>0</v>
      </c>
    </row>
    <row r="25" spans="1:94" x14ac:dyDescent="0.25">
      <c r="A25" s="137" t="s">
        <v>768</v>
      </c>
      <c r="B25" s="11" t="s">
        <v>769</v>
      </c>
      <c r="C25" s="10">
        <v>0</v>
      </c>
    </row>
    <row r="26" spans="1:94" x14ac:dyDescent="0.25">
      <c r="A26" s="137" t="s">
        <v>767</v>
      </c>
      <c r="B26" s="11" t="s">
        <v>770</v>
      </c>
      <c r="C26" s="10">
        <v>0</v>
      </c>
    </row>
    <row r="27" spans="1:94" x14ac:dyDescent="0.25">
      <c r="A27" s="137" t="s">
        <v>591</v>
      </c>
      <c r="B27" s="11" t="s">
        <v>771</v>
      </c>
      <c r="C27" s="10">
        <v>0</v>
      </c>
    </row>
    <row r="28" spans="1:94" ht="30" x14ac:dyDescent="0.25">
      <c r="A28" s="137" t="s">
        <v>772</v>
      </c>
      <c r="B28" s="11" t="s">
        <v>773</v>
      </c>
      <c r="C28" s="10">
        <v>0</v>
      </c>
    </row>
    <row r="29" spans="1:94" x14ac:dyDescent="0.25">
      <c r="A29" s="137" t="s">
        <v>774</v>
      </c>
      <c r="B29" s="11" t="s">
        <v>775</v>
      </c>
      <c r="C29" s="10">
        <v>0</v>
      </c>
    </row>
    <row r="30" spans="1:94" ht="15.75" thickBot="1" x14ac:dyDescent="0.3">
      <c r="A30" s="137" t="s">
        <v>776</v>
      </c>
      <c r="B30" s="11" t="s">
        <v>777</v>
      </c>
      <c r="C30" s="10">
        <v>0</v>
      </c>
    </row>
    <row r="31" spans="1:94" ht="15.75" thickBot="1" x14ac:dyDescent="0.3">
      <c r="B31" s="134" t="s">
        <v>778</v>
      </c>
      <c r="C31" s="88">
        <f>SUM(C12+C22)</f>
        <v>347786100.5</v>
      </c>
    </row>
  </sheetData>
  <mergeCells count="7">
    <mergeCell ref="A6:C6"/>
    <mergeCell ref="A7:C7"/>
    <mergeCell ref="A8:C8"/>
    <mergeCell ref="A1:C1"/>
    <mergeCell ref="A2:C2"/>
    <mergeCell ref="A3:C3"/>
    <mergeCell ref="A4:C4"/>
  </mergeCells>
  <pageMargins left="0.7" right="0.7" top="0.75" bottom="0.75" header="0.3" footer="0.3"/>
  <pageSetup scale="85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D37"/>
  <sheetViews>
    <sheetView zoomScale="106" zoomScaleNormal="106" workbookViewId="0">
      <selection sqref="A1:XFD5"/>
    </sheetView>
  </sheetViews>
  <sheetFormatPr baseColWidth="10" defaultRowHeight="15" x14ac:dyDescent="0.25"/>
  <cols>
    <col min="1" max="1" width="6.7109375" style="133" bestFit="1" customWidth="1"/>
    <col min="2" max="2" width="78.7109375" style="57" customWidth="1"/>
    <col min="3" max="3" width="19.85546875" style="6" customWidth="1"/>
    <col min="4" max="82" width="11.42578125" style="69"/>
  </cols>
  <sheetData>
    <row r="1" spans="1:82" s="281" customFormat="1" ht="15.75" x14ac:dyDescent="0.25">
      <c r="A1" s="498" t="s">
        <v>1193</v>
      </c>
      <c r="B1" s="498"/>
      <c r="C1" s="498"/>
      <c r="D1" s="413"/>
      <c r="E1" s="413"/>
      <c r="F1" s="413"/>
      <c r="G1" s="413"/>
    </row>
    <row r="2" spans="1:82" s="281" customFormat="1" ht="15.75" customHeight="1" x14ac:dyDescent="0.25">
      <c r="A2" s="499" t="s">
        <v>1194</v>
      </c>
      <c r="B2" s="499"/>
      <c r="C2" s="499"/>
      <c r="D2" s="414"/>
      <c r="E2" s="414"/>
      <c r="F2" s="414"/>
      <c r="G2" s="414"/>
    </row>
    <row r="3" spans="1:82" s="281" customFormat="1" ht="15.75" customHeight="1" x14ac:dyDescent="0.25">
      <c r="A3" s="499" t="s">
        <v>1195</v>
      </c>
      <c r="B3" s="499"/>
      <c r="C3" s="499"/>
      <c r="D3" s="414"/>
      <c r="E3" s="414"/>
      <c r="F3" s="414"/>
      <c r="G3" s="414"/>
    </row>
    <row r="4" spans="1:82" s="281" customFormat="1" ht="15.75" customHeight="1" x14ac:dyDescent="0.25">
      <c r="A4" s="499" t="s">
        <v>1196</v>
      </c>
      <c r="B4" s="499"/>
      <c r="C4" s="499"/>
      <c r="D4" s="414"/>
      <c r="E4" s="414"/>
      <c r="F4" s="414"/>
      <c r="G4" s="414"/>
    </row>
    <row r="5" spans="1:82" s="281" customFormat="1" ht="15.75" customHeight="1" thickBot="1" x14ac:dyDescent="0.3">
      <c r="A5" s="415"/>
      <c r="B5" s="415"/>
      <c r="C5" s="415"/>
      <c r="D5" s="414"/>
      <c r="E5" s="414"/>
      <c r="F5" s="414"/>
      <c r="G5" s="414"/>
    </row>
    <row r="6" spans="1:82" s="1" customFormat="1" ht="15" customHeight="1" x14ac:dyDescent="0.3">
      <c r="A6" s="515" t="s">
        <v>280</v>
      </c>
      <c r="B6" s="519"/>
      <c r="C6" s="516"/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</row>
    <row r="7" spans="1:82" s="1" customFormat="1" ht="18.75" x14ac:dyDescent="0.3">
      <c r="A7" s="517" t="s">
        <v>284</v>
      </c>
      <c r="B7" s="520"/>
      <c r="C7" s="518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</row>
    <row r="8" spans="1:82" s="1" customFormat="1" ht="15" customHeight="1" thickBot="1" x14ac:dyDescent="0.3">
      <c r="A8" s="513" t="s">
        <v>819</v>
      </c>
      <c r="B8" s="521"/>
      <c r="C8" s="514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  <c r="AX8" s="69"/>
      <c r="AY8" s="69"/>
      <c r="AZ8" s="69"/>
      <c r="BA8" s="69"/>
      <c r="BB8" s="69"/>
      <c r="BC8" s="69"/>
      <c r="BD8" s="69"/>
      <c r="BE8" s="69"/>
      <c r="BF8" s="69"/>
      <c r="BG8" s="69"/>
      <c r="BH8" s="69"/>
      <c r="BI8" s="69"/>
      <c r="BJ8" s="69"/>
      <c r="BK8" s="69"/>
      <c r="BL8" s="69"/>
      <c r="BM8" s="69"/>
      <c r="BN8" s="69"/>
      <c r="BO8" s="69"/>
      <c r="BP8" s="69"/>
      <c r="BQ8" s="69"/>
      <c r="BR8" s="69"/>
      <c r="BS8" s="69"/>
      <c r="BT8" s="69"/>
      <c r="BU8" s="69"/>
      <c r="BV8" s="69"/>
      <c r="BW8" s="69"/>
      <c r="BX8" s="69"/>
      <c r="BY8" s="69"/>
      <c r="BZ8" s="69"/>
      <c r="CA8" s="69"/>
      <c r="CB8" s="69"/>
      <c r="CC8" s="69"/>
      <c r="CD8" s="69"/>
    </row>
    <row r="10" spans="1:82" x14ac:dyDescent="0.25">
      <c r="A10" s="357"/>
      <c r="B10" s="358" t="s">
        <v>279</v>
      </c>
      <c r="C10" s="359" t="s">
        <v>533</v>
      </c>
    </row>
    <row r="11" spans="1:82" s="89" customFormat="1" x14ac:dyDescent="0.25">
      <c r="A11" s="360">
        <v>2</v>
      </c>
      <c r="B11" s="361" t="s">
        <v>781</v>
      </c>
      <c r="C11" s="362"/>
      <c r="D11" s="425"/>
      <c r="E11" s="425"/>
      <c r="F11" s="425"/>
      <c r="G11" s="425"/>
      <c r="H11" s="425"/>
      <c r="I11" s="425"/>
      <c r="J11" s="425"/>
      <c r="K11" s="425"/>
      <c r="L11" s="425"/>
      <c r="M11" s="425"/>
      <c r="N11" s="425"/>
      <c r="O11" s="425"/>
      <c r="P11" s="425"/>
      <c r="Q11" s="425"/>
      <c r="R11" s="425"/>
      <c r="S11" s="425"/>
      <c r="T11" s="425"/>
      <c r="U11" s="425"/>
      <c r="V11" s="425"/>
      <c r="W11" s="425"/>
      <c r="X11" s="425"/>
      <c r="Y11" s="425"/>
      <c r="Z11" s="425"/>
      <c r="AA11" s="425"/>
      <c r="AB11" s="425"/>
      <c r="AC11" s="425"/>
      <c r="AD11" s="425"/>
      <c r="AE11" s="425"/>
      <c r="AF11" s="425"/>
      <c r="AG11" s="425"/>
      <c r="AH11" s="425"/>
      <c r="AI11" s="425"/>
      <c r="AJ11" s="425"/>
      <c r="AK11" s="425"/>
      <c r="AL11" s="425"/>
      <c r="AM11" s="425"/>
      <c r="AN11" s="425"/>
      <c r="AO11" s="425"/>
      <c r="AP11" s="425"/>
      <c r="AQ11" s="425"/>
      <c r="AR11" s="425"/>
      <c r="AS11" s="425"/>
      <c r="AT11" s="425"/>
      <c r="AU11" s="425"/>
      <c r="AV11" s="425"/>
      <c r="AW11" s="425"/>
      <c r="AX11" s="425"/>
      <c r="AY11" s="425"/>
      <c r="AZ11" s="425"/>
      <c r="BA11" s="425"/>
      <c r="BB11" s="425"/>
      <c r="BC11" s="425"/>
      <c r="BD11" s="425"/>
      <c r="BE11" s="425"/>
      <c r="BF11" s="425"/>
      <c r="BG11" s="425"/>
      <c r="BH11" s="425"/>
      <c r="BI11" s="425"/>
      <c r="BJ11" s="425"/>
      <c r="BK11" s="425"/>
      <c r="BL11" s="425"/>
      <c r="BM11" s="425"/>
      <c r="BN11" s="425"/>
      <c r="BO11" s="425"/>
      <c r="BP11" s="425"/>
      <c r="BQ11" s="425"/>
      <c r="BR11" s="425"/>
      <c r="BS11" s="425"/>
      <c r="BT11" s="425"/>
      <c r="BU11" s="425"/>
      <c r="BV11" s="425"/>
      <c r="BW11" s="425"/>
      <c r="BX11" s="425"/>
      <c r="BY11" s="425"/>
      <c r="BZ11" s="425"/>
      <c r="CA11" s="425"/>
      <c r="CB11" s="425"/>
      <c r="CC11" s="425"/>
      <c r="CD11" s="425"/>
    </row>
    <row r="12" spans="1:82" s="89" customFormat="1" x14ac:dyDescent="0.25">
      <c r="A12" s="363">
        <v>2.1</v>
      </c>
      <c r="B12" s="364" t="s">
        <v>780</v>
      </c>
      <c r="C12" s="365"/>
      <c r="D12" s="425"/>
      <c r="E12" s="425"/>
      <c r="F12" s="425"/>
      <c r="G12" s="425"/>
      <c r="H12" s="425"/>
      <c r="I12" s="425"/>
      <c r="J12" s="425"/>
      <c r="K12" s="425"/>
      <c r="L12" s="425"/>
      <c r="M12" s="425"/>
      <c r="N12" s="425"/>
      <c r="O12" s="425"/>
      <c r="P12" s="425"/>
      <c r="Q12" s="425"/>
      <c r="R12" s="425"/>
      <c r="S12" s="425"/>
      <c r="T12" s="425"/>
      <c r="U12" s="425"/>
      <c r="V12" s="425"/>
      <c r="W12" s="425"/>
      <c r="X12" s="425"/>
      <c r="Y12" s="425"/>
      <c r="Z12" s="425"/>
      <c r="AA12" s="425"/>
      <c r="AB12" s="425"/>
      <c r="AC12" s="425"/>
      <c r="AD12" s="425"/>
      <c r="AE12" s="425"/>
      <c r="AF12" s="425"/>
      <c r="AG12" s="425"/>
      <c r="AH12" s="425"/>
      <c r="AI12" s="425"/>
      <c r="AJ12" s="425"/>
      <c r="AK12" s="425"/>
      <c r="AL12" s="425"/>
      <c r="AM12" s="425"/>
      <c r="AN12" s="425"/>
      <c r="AO12" s="425"/>
      <c r="AP12" s="425"/>
      <c r="AQ12" s="425"/>
      <c r="AR12" s="425"/>
      <c r="AS12" s="425"/>
      <c r="AT12" s="425"/>
      <c r="AU12" s="425"/>
      <c r="AV12" s="425"/>
      <c r="AW12" s="425"/>
      <c r="AX12" s="425"/>
      <c r="AY12" s="425"/>
      <c r="AZ12" s="425"/>
      <c r="BA12" s="425"/>
      <c r="BB12" s="425"/>
      <c r="BC12" s="425"/>
      <c r="BD12" s="425"/>
      <c r="BE12" s="425"/>
      <c r="BF12" s="425"/>
      <c r="BG12" s="425"/>
      <c r="BH12" s="425"/>
      <c r="BI12" s="425"/>
      <c r="BJ12" s="425"/>
      <c r="BK12" s="425"/>
      <c r="BL12" s="425"/>
      <c r="BM12" s="425"/>
      <c r="BN12" s="425"/>
      <c r="BO12" s="425"/>
      <c r="BP12" s="425"/>
      <c r="BQ12" s="425"/>
      <c r="BR12" s="425"/>
      <c r="BS12" s="425"/>
      <c r="BT12" s="425"/>
      <c r="BU12" s="425"/>
      <c r="BV12" s="425"/>
      <c r="BW12" s="425"/>
      <c r="BX12" s="425"/>
      <c r="BY12" s="425"/>
      <c r="BZ12" s="425"/>
      <c r="CA12" s="425"/>
      <c r="CB12" s="425"/>
      <c r="CC12" s="425"/>
      <c r="CD12" s="425"/>
    </row>
    <row r="13" spans="1:82" ht="30" x14ac:dyDescent="0.25">
      <c r="A13" s="137" t="s">
        <v>3</v>
      </c>
      <c r="B13" s="11" t="s">
        <v>782</v>
      </c>
      <c r="C13" s="10">
        <v>81351081.349999994</v>
      </c>
    </row>
    <row r="14" spans="1:82" x14ac:dyDescent="0.25">
      <c r="A14" s="137" t="s">
        <v>783</v>
      </c>
      <c r="B14" s="11" t="s">
        <v>784</v>
      </c>
      <c r="C14" s="10">
        <v>90532274.480000004</v>
      </c>
    </row>
    <row r="15" spans="1:82" x14ac:dyDescent="0.25">
      <c r="A15" s="137" t="s">
        <v>785</v>
      </c>
      <c r="B15" s="11" t="s">
        <v>786</v>
      </c>
      <c r="C15" s="10">
        <v>15393011.76</v>
      </c>
    </row>
    <row r="16" spans="1:82" x14ac:dyDescent="0.25">
      <c r="A16" s="137" t="s">
        <v>787</v>
      </c>
      <c r="B16" s="11" t="s">
        <v>788</v>
      </c>
      <c r="C16" s="10"/>
    </row>
    <row r="17" spans="1:82" x14ac:dyDescent="0.25">
      <c r="A17" s="137" t="s">
        <v>789</v>
      </c>
      <c r="B17" s="11" t="s">
        <v>818</v>
      </c>
      <c r="C17" s="10"/>
    </row>
    <row r="18" spans="1:82" x14ac:dyDescent="0.25">
      <c r="A18" s="137" t="s">
        <v>790</v>
      </c>
      <c r="B18" s="11" t="s">
        <v>791</v>
      </c>
      <c r="C18" s="10"/>
    </row>
    <row r="19" spans="1:82" ht="30" x14ac:dyDescent="0.25">
      <c r="A19" s="137" t="s">
        <v>792</v>
      </c>
      <c r="B19" s="11" t="s">
        <v>793</v>
      </c>
      <c r="C19" s="10"/>
    </row>
    <row r="20" spans="1:82" x14ac:dyDescent="0.25">
      <c r="A20" s="137" t="s">
        <v>5</v>
      </c>
      <c r="B20" s="11" t="s">
        <v>794</v>
      </c>
      <c r="C20" s="10"/>
    </row>
    <row r="21" spans="1:82" x14ac:dyDescent="0.25">
      <c r="A21" s="137" t="s">
        <v>7</v>
      </c>
      <c r="B21" s="11" t="s">
        <v>795</v>
      </c>
      <c r="C21" s="10"/>
    </row>
    <row r="22" spans="1:82" s="63" customFormat="1" x14ac:dyDescent="0.25">
      <c r="A22" s="139" t="s">
        <v>796</v>
      </c>
      <c r="B22" s="140" t="s">
        <v>797</v>
      </c>
      <c r="C22" s="141"/>
      <c r="D22" s="426"/>
      <c r="E22" s="426"/>
      <c r="F22" s="426"/>
      <c r="G22" s="426"/>
      <c r="H22" s="426"/>
      <c r="I22" s="426"/>
      <c r="J22" s="426"/>
      <c r="K22" s="426"/>
      <c r="L22" s="426"/>
      <c r="M22" s="426"/>
      <c r="N22" s="426"/>
      <c r="O22" s="426"/>
      <c r="P22" s="426"/>
      <c r="Q22" s="426"/>
      <c r="R22" s="426"/>
      <c r="S22" s="426"/>
      <c r="T22" s="426"/>
      <c r="U22" s="426"/>
      <c r="V22" s="426"/>
      <c r="W22" s="426"/>
      <c r="X22" s="426"/>
      <c r="Y22" s="426"/>
      <c r="Z22" s="426"/>
      <c r="AA22" s="426"/>
      <c r="AB22" s="426"/>
      <c r="AC22" s="426"/>
      <c r="AD22" s="426"/>
      <c r="AE22" s="426"/>
      <c r="AF22" s="426"/>
      <c r="AG22" s="426"/>
      <c r="AH22" s="426"/>
      <c r="AI22" s="426"/>
      <c r="AJ22" s="426"/>
      <c r="AK22" s="426"/>
      <c r="AL22" s="426"/>
      <c r="AM22" s="426"/>
      <c r="AN22" s="426"/>
      <c r="AO22" s="426"/>
      <c r="AP22" s="426"/>
      <c r="AQ22" s="426"/>
      <c r="AR22" s="426"/>
      <c r="AS22" s="426"/>
      <c r="AT22" s="426"/>
      <c r="AU22" s="426"/>
      <c r="AV22" s="426"/>
      <c r="AW22" s="426"/>
      <c r="AX22" s="426"/>
      <c r="AY22" s="426"/>
      <c r="AZ22" s="426"/>
      <c r="BA22" s="426"/>
      <c r="BB22" s="426"/>
      <c r="BC22" s="426"/>
      <c r="BD22" s="426"/>
      <c r="BE22" s="426"/>
      <c r="BF22" s="426"/>
      <c r="BG22" s="426"/>
      <c r="BH22" s="426"/>
      <c r="BI22" s="426"/>
      <c r="BJ22" s="426"/>
      <c r="BK22" s="426"/>
      <c r="BL22" s="426"/>
      <c r="BM22" s="426"/>
      <c r="BN22" s="426"/>
      <c r="BO22" s="426"/>
      <c r="BP22" s="426"/>
      <c r="BQ22" s="426"/>
      <c r="BR22" s="426"/>
      <c r="BS22" s="426"/>
      <c r="BT22" s="426"/>
      <c r="BU22" s="426"/>
      <c r="BV22" s="426"/>
      <c r="BW22" s="426"/>
      <c r="BX22" s="426"/>
      <c r="BY22" s="426"/>
      <c r="BZ22" s="426"/>
      <c r="CA22" s="426"/>
      <c r="CB22" s="426"/>
      <c r="CC22" s="426"/>
      <c r="CD22" s="426"/>
    </row>
    <row r="23" spans="1:82" x14ac:dyDescent="0.25">
      <c r="A23" s="137" t="s">
        <v>798</v>
      </c>
      <c r="B23" s="11" t="s">
        <v>799</v>
      </c>
      <c r="C23" s="10"/>
    </row>
    <row r="24" spans="1:82" x14ac:dyDescent="0.25">
      <c r="A24" s="137" t="s">
        <v>9</v>
      </c>
      <c r="B24" s="11" t="s">
        <v>800</v>
      </c>
      <c r="C24" s="10"/>
    </row>
    <row r="25" spans="1:82" x14ac:dyDescent="0.25">
      <c r="A25" s="137" t="s">
        <v>11</v>
      </c>
      <c r="B25" s="11" t="s">
        <v>801</v>
      </c>
      <c r="C25" s="10"/>
    </row>
    <row r="26" spans="1:82" ht="30" x14ac:dyDescent="0.25">
      <c r="A26" s="137" t="s">
        <v>13</v>
      </c>
      <c r="B26" s="11" t="s">
        <v>802</v>
      </c>
      <c r="C26" s="10"/>
    </row>
    <row r="27" spans="1:82" x14ac:dyDescent="0.25">
      <c r="A27" s="137" t="s">
        <v>15</v>
      </c>
      <c r="B27" s="11" t="s">
        <v>487</v>
      </c>
      <c r="C27" s="10">
        <v>1423036.96</v>
      </c>
    </row>
    <row r="28" spans="1:82" x14ac:dyDescent="0.25">
      <c r="A28" s="137" t="s">
        <v>17</v>
      </c>
      <c r="B28" s="11" t="s">
        <v>803</v>
      </c>
      <c r="C28" s="10"/>
    </row>
    <row r="29" spans="1:82" s="89" customFormat="1" x14ac:dyDescent="0.25">
      <c r="A29" s="363">
        <v>2.2000000000000002</v>
      </c>
      <c r="B29" s="364" t="s">
        <v>804</v>
      </c>
      <c r="C29" s="365"/>
      <c r="D29" s="425"/>
      <c r="E29" s="425"/>
      <c r="F29" s="425"/>
      <c r="G29" s="425"/>
      <c r="H29" s="425"/>
      <c r="I29" s="425"/>
      <c r="J29" s="425"/>
      <c r="K29" s="425"/>
      <c r="L29" s="425"/>
      <c r="M29" s="425"/>
      <c r="N29" s="425"/>
      <c r="O29" s="425"/>
      <c r="P29" s="425"/>
      <c r="Q29" s="425"/>
      <c r="R29" s="425"/>
      <c r="S29" s="425"/>
      <c r="T29" s="425"/>
      <c r="U29" s="425"/>
      <c r="V29" s="425"/>
      <c r="W29" s="425"/>
      <c r="X29" s="425"/>
      <c r="Y29" s="425"/>
      <c r="Z29" s="425"/>
      <c r="AA29" s="425"/>
      <c r="AB29" s="425"/>
      <c r="AC29" s="425"/>
      <c r="AD29" s="425"/>
      <c r="AE29" s="425"/>
      <c r="AF29" s="425"/>
      <c r="AG29" s="425"/>
      <c r="AH29" s="425"/>
      <c r="AI29" s="425"/>
      <c r="AJ29" s="425"/>
      <c r="AK29" s="425"/>
      <c r="AL29" s="425"/>
      <c r="AM29" s="425"/>
      <c r="AN29" s="425"/>
      <c r="AO29" s="425"/>
      <c r="AP29" s="425"/>
      <c r="AQ29" s="425"/>
      <c r="AR29" s="425"/>
      <c r="AS29" s="425"/>
      <c r="AT29" s="425"/>
      <c r="AU29" s="425"/>
      <c r="AV29" s="425"/>
      <c r="AW29" s="425"/>
      <c r="AX29" s="425"/>
      <c r="AY29" s="425"/>
      <c r="AZ29" s="425"/>
      <c r="BA29" s="425"/>
      <c r="BB29" s="425"/>
      <c r="BC29" s="425"/>
      <c r="BD29" s="425"/>
      <c r="BE29" s="425"/>
      <c r="BF29" s="425"/>
      <c r="BG29" s="425"/>
      <c r="BH29" s="425"/>
      <c r="BI29" s="425"/>
      <c r="BJ29" s="425"/>
      <c r="BK29" s="425"/>
      <c r="BL29" s="425"/>
      <c r="BM29" s="425"/>
      <c r="BN29" s="425"/>
      <c r="BO29" s="425"/>
      <c r="BP29" s="425"/>
      <c r="BQ29" s="425"/>
      <c r="BR29" s="425"/>
      <c r="BS29" s="425"/>
      <c r="BT29" s="425"/>
      <c r="BU29" s="425"/>
      <c r="BV29" s="425"/>
      <c r="BW29" s="425"/>
      <c r="BX29" s="425"/>
      <c r="BY29" s="425"/>
      <c r="BZ29" s="425"/>
      <c r="CA29" s="425"/>
      <c r="CB29" s="425"/>
      <c r="CC29" s="425"/>
      <c r="CD29" s="425"/>
    </row>
    <row r="30" spans="1:82" x14ac:dyDescent="0.25">
      <c r="A30" s="137" t="s">
        <v>18</v>
      </c>
      <c r="B30" s="11" t="s">
        <v>805</v>
      </c>
      <c r="C30" s="10">
        <v>78673614.879999995</v>
      </c>
    </row>
    <row r="31" spans="1:82" x14ac:dyDescent="0.25">
      <c r="A31" s="137" t="s">
        <v>20</v>
      </c>
      <c r="B31" s="11" t="s">
        <v>806</v>
      </c>
      <c r="C31" s="10"/>
    </row>
    <row r="32" spans="1:82" x14ac:dyDescent="0.25">
      <c r="A32" s="137" t="s">
        <v>22</v>
      </c>
      <c r="B32" s="11" t="s">
        <v>807</v>
      </c>
      <c r="C32" s="10">
        <v>32827660.07</v>
      </c>
    </row>
    <row r="33" spans="1:3" x14ac:dyDescent="0.25">
      <c r="A33" s="137" t="s">
        <v>808</v>
      </c>
      <c r="B33" s="11" t="s">
        <v>809</v>
      </c>
      <c r="C33" s="10"/>
    </row>
    <row r="34" spans="1:3" x14ac:dyDescent="0.25">
      <c r="A34" s="137" t="s">
        <v>810</v>
      </c>
      <c r="B34" s="11" t="s">
        <v>811</v>
      </c>
      <c r="C34" s="10"/>
    </row>
    <row r="35" spans="1:3" x14ac:dyDescent="0.25">
      <c r="A35" s="137" t="s">
        <v>812</v>
      </c>
      <c r="B35" s="11" t="s">
        <v>813</v>
      </c>
      <c r="C35" s="10">
        <v>23885451</v>
      </c>
    </row>
    <row r="36" spans="1:3" ht="15.75" thickBot="1" x14ac:dyDescent="0.3">
      <c r="A36" s="137" t="s">
        <v>814</v>
      </c>
      <c r="B36" s="11" t="s">
        <v>815</v>
      </c>
      <c r="C36" s="138">
        <v>23699970</v>
      </c>
    </row>
    <row r="37" spans="1:3" ht="15.75" thickBot="1" x14ac:dyDescent="0.3">
      <c r="B37" s="134" t="s">
        <v>816</v>
      </c>
      <c r="C37" s="18">
        <f>SUM(C13:C36)</f>
        <v>347786100.5</v>
      </c>
    </row>
  </sheetData>
  <mergeCells count="7">
    <mergeCell ref="A6:C6"/>
    <mergeCell ref="A7:C7"/>
    <mergeCell ref="A8:C8"/>
    <mergeCell ref="A1:C1"/>
    <mergeCell ref="A2:C2"/>
    <mergeCell ref="A3:C3"/>
    <mergeCell ref="A4:C4"/>
  </mergeCells>
  <pageMargins left="0.7" right="0.7" top="0.75" bottom="0.75" header="0.3" footer="0.3"/>
  <pageSetup scale="85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54"/>
  <sheetViews>
    <sheetView zoomScale="130" zoomScaleNormal="130" workbookViewId="0">
      <selection activeCell="A16" sqref="A16"/>
    </sheetView>
  </sheetViews>
  <sheetFormatPr baseColWidth="10" defaultRowHeight="15" x14ac:dyDescent="0.25"/>
  <cols>
    <col min="1" max="1" width="77.5703125" customWidth="1"/>
    <col min="2" max="2" width="15" style="6" customWidth="1"/>
  </cols>
  <sheetData>
    <row r="1" spans="1:7" s="281" customFormat="1" ht="15.75" x14ac:dyDescent="0.25">
      <c r="A1" s="498" t="s">
        <v>1193</v>
      </c>
      <c r="B1" s="498"/>
      <c r="C1" s="413"/>
      <c r="D1" s="413"/>
      <c r="E1" s="413"/>
      <c r="F1" s="413"/>
      <c r="G1" s="413"/>
    </row>
    <row r="2" spans="1:7" s="281" customFormat="1" ht="15.75" customHeight="1" x14ac:dyDescent="0.25">
      <c r="A2" s="499" t="s">
        <v>1194</v>
      </c>
      <c r="B2" s="499"/>
      <c r="C2" s="414"/>
      <c r="D2" s="414"/>
      <c r="E2" s="414"/>
      <c r="F2" s="414"/>
      <c r="G2" s="414"/>
    </row>
    <row r="3" spans="1:7" s="281" customFormat="1" ht="15.75" customHeight="1" x14ac:dyDescent="0.25">
      <c r="A3" s="499" t="s">
        <v>1195</v>
      </c>
      <c r="B3" s="499"/>
      <c r="C3" s="414"/>
      <c r="D3" s="414"/>
      <c r="E3" s="414"/>
      <c r="F3" s="414"/>
      <c r="G3" s="414"/>
    </row>
    <row r="4" spans="1:7" s="281" customFormat="1" ht="15.75" customHeight="1" x14ac:dyDescent="0.25">
      <c r="A4" s="499" t="s">
        <v>1196</v>
      </c>
      <c r="B4" s="499"/>
      <c r="C4" s="414"/>
      <c r="D4" s="414"/>
      <c r="E4" s="414"/>
      <c r="F4" s="414"/>
      <c r="G4" s="414"/>
    </row>
    <row r="5" spans="1:7" s="281" customFormat="1" ht="9.75" customHeight="1" thickBot="1" x14ac:dyDescent="0.3">
      <c r="A5" s="415"/>
      <c r="B5" s="415"/>
      <c r="C5" s="415"/>
      <c r="D5" s="414"/>
      <c r="E5" s="414"/>
      <c r="F5" s="414"/>
      <c r="G5" s="414"/>
    </row>
    <row r="6" spans="1:7" ht="18.75" x14ac:dyDescent="0.3">
      <c r="A6" s="522" t="s">
        <v>280</v>
      </c>
      <c r="B6" s="523"/>
    </row>
    <row r="7" spans="1:7" x14ac:dyDescent="0.25">
      <c r="A7" s="524" t="s">
        <v>284</v>
      </c>
      <c r="B7" s="525"/>
    </row>
    <row r="8" spans="1:7" ht="15.75" thickBot="1" x14ac:dyDescent="0.3">
      <c r="A8" s="526" t="s">
        <v>285</v>
      </c>
      <c r="B8" s="527"/>
    </row>
    <row r="9" spans="1:7" ht="15.75" thickBot="1" x14ac:dyDescent="0.3"/>
    <row r="10" spans="1:7" ht="15.75" thickBot="1" x14ac:dyDescent="0.3">
      <c r="A10" s="7" t="s">
        <v>279</v>
      </c>
      <c r="B10" s="8" t="s">
        <v>277</v>
      </c>
    </row>
    <row r="11" spans="1:7" x14ac:dyDescent="0.25">
      <c r="A11" s="366" t="s">
        <v>286</v>
      </c>
      <c r="B11" s="367">
        <f>B12+B15+B20+B30+B32+B35+B39+B44</f>
        <v>116281058.53999999</v>
      </c>
    </row>
    <row r="12" spans="1:7" x14ac:dyDescent="0.25">
      <c r="A12" s="9" t="s">
        <v>287</v>
      </c>
      <c r="B12" s="10">
        <f>SUM(B13:B14)</f>
        <v>0</v>
      </c>
    </row>
    <row r="13" spans="1:7" x14ac:dyDescent="0.25">
      <c r="A13" s="9" t="s">
        <v>288</v>
      </c>
      <c r="B13" s="10">
        <v>0</v>
      </c>
    </row>
    <row r="14" spans="1:7" x14ac:dyDescent="0.25">
      <c r="A14" s="9" t="s">
        <v>289</v>
      </c>
      <c r="B14" s="10">
        <v>0</v>
      </c>
    </row>
    <row r="15" spans="1:7" x14ac:dyDescent="0.25">
      <c r="A15" s="9" t="s">
        <v>290</v>
      </c>
      <c r="B15" s="10">
        <f>SUM(B16:B19)</f>
        <v>8585525.4000000004</v>
      </c>
    </row>
    <row r="16" spans="1:7" x14ac:dyDescent="0.25">
      <c r="A16" s="9" t="s">
        <v>291</v>
      </c>
      <c r="B16" s="10">
        <v>0</v>
      </c>
    </row>
    <row r="17" spans="1:2" x14ac:dyDescent="0.25">
      <c r="A17" s="9" t="s">
        <v>292</v>
      </c>
      <c r="B17" s="10">
        <v>0</v>
      </c>
    </row>
    <row r="18" spans="1:2" x14ac:dyDescent="0.25">
      <c r="A18" s="9" t="s">
        <v>293</v>
      </c>
      <c r="B18" s="10">
        <v>8585525.4000000004</v>
      </c>
    </row>
    <row r="19" spans="1:2" x14ac:dyDescent="0.25">
      <c r="A19" s="9" t="s">
        <v>294</v>
      </c>
      <c r="B19" s="10">
        <v>0</v>
      </c>
    </row>
    <row r="20" spans="1:2" x14ac:dyDescent="0.25">
      <c r="A20" s="9" t="s">
        <v>295</v>
      </c>
      <c r="B20" s="10">
        <f>SUM(B21:B29)</f>
        <v>4476366</v>
      </c>
    </row>
    <row r="21" spans="1:2" x14ac:dyDescent="0.25">
      <c r="A21" s="9" t="s">
        <v>296</v>
      </c>
      <c r="B21" s="10">
        <f>2000000+528000+114000</f>
        <v>2642000</v>
      </c>
    </row>
    <row r="22" spans="1:2" x14ac:dyDescent="0.25">
      <c r="A22" s="9" t="s">
        <v>297</v>
      </c>
      <c r="B22" s="10">
        <v>0</v>
      </c>
    </row>
    <row r="23" spans="1:2" x14ac:dyDescent="0.25">
      <c r="A23" s="9" t="s">
        <v>298</v>
      </c>
      <c r="B23" s="10">
        <v>0</v>
      </c>
    </row>
    <row r="24" spans="1:2" x14ac:dyDescent="0.25">
      <c r="A24" s="9" t="s">
        <v>299</v>
      </c>
      <c r="B24" s="10">
        <v>50000</v>
      </c>
    </row>
    <row r="25" spans="1:2" x14ac:dyDescent="0.25">
      <c r="A25" s="9" t="s">
        <v>300</v>
      </c>
      <c r="B25" s="10">
        <v>1734366</v>
      </c>
    </row>
    <row r="26" spans="1:2" x14ac:dyDescent="0.25">
      <c r="A26" s="9" t="s">
        <v>301</v>
      </c>
      <c r="B26" s="10">
        <v>0</v>
      </c>
    </row>
    <row r="27" spans="1:2" x14ac:dyDescent="0.25">
      <c r="A27" s="9" t="s">
        <v>302</v>
      </c>
      <c r="B27" s="10">
        <v>0</v>
      </c>
    </row>
    <row r="28" spans="1:2" x14ac:dyDescent="0.25">
      <c r="A28" s="9" t="s">
        <v>303</v>
      </c>
      <c r="B28" s="10">
        <v>0</v>
      </c>
    </row>
    <row r="29" spans="1:2" x14ac:dyDescent="0.25">
      <c r="A29" s="9" t="s">
        <v>304</v>
      </c>
      <c r="B29" s="10">
        <v>50000</v>
      </c>
    </row>
    <row r="30" spans="1:2" x14ac:dyDescent="0.25">
      <c r="A30" s="9" t="s">
        <v>305</v>
      </c>
      <c r="B30" s="10">
        <f>SUM(B31)</f>
        <v>0</v>
      </c>
    </row>
    <row r="31" spans="1:2" x14ac:dyDescent="0.25">
      <c r="A31" s="9" t="s">
        <v>306</v>
      </c>
      <c r="B31" s="10">
        <v>0</v>
      </c>
    </row>
    <row r="32" spans="1:2" x14ac:dyDescent="0.25">
      <c r="A32" s="9" t="s">
        <v>307</v>
      </c>
      <c r="B32" s="10">
        <f>SUM(B33:B34)</f>
        <v>73123575.209999993</v>
      </c>
    </row>
    <row r="33" spans="1:2" x14ac:dyDescent="0.25">
      <c r="A33" s="9" t="s">
        <v>308</v>
      </c>
      <c r="B33" s="10">
        <v>44878778.439999998</v>
      </c>
    </row>
    <row r="34" spans="1:2" x14ac:dyDescent="0.25">
      <c r="A34" s="9" t="s">
        <v>309</v>
      </c>
      <c r="B34" s="10">
        <f>13244796.77+15000000</f>
        <v>28244796.77</v>
      </c>
    </row>
    <row r="35" spans="1:2" x14ac:dyDescent="0.25">
      <c r="A35" s="9" t="s">
        <v>310</v>
      </c>
      <c r="B35" s="10">
        <f>SUM(B36:B38)</f>
        <v>0</v>
      </c>
    </row>
    <row r="36" spans="1:2" x14ac:dyDescent="0.25">
      <c r="A36" s="9" t="s">
        <v>311</v>
      </c>
      <c r="B36" s="10">
        <v>0</v>
      </c>
    </row>
    <row r="37" spans="1:2" x14ac:dyDescent="0.25">
      <c r="A37" s="9" t="s">
        <v>312</v>
      </c>
      <c r="B37" s="10">
        <v>0</v>
      </c>
    </row>
    <row r="38" spans="1:2" x14ac:dyDescent="0.25">
      <c r="A38" s="9" t="s">
        <v>313</v>
      </c>
      <c r="B38" s="10">
        <v>0</v>
      </c>
    </row>
    <row r="39" spans="1:2" x14ac:dyDescent="0.25">
      <c r="A39" s="9" t="s">
        <v>314</v>
      </c>
      <c r="B39" s="10">
        <f>SUM(B40:B43)</f>
        <v>27745591.93</v>
      </c>
    </row>
    <row r="40" spans="1:2" x14ac:dyDescent="0.25">
      <c r="A40" s="9" t="s">
        <v>315</v>
      </c>
      <c r="B40" s="10">
        <v>24547145.030000001</v>
      </c>
    </row>
    <row r="41" spans="1:2" x14ac:dyDescent="0.25">
      <c r="A41" s="9" t="s">
        <v>316</v>
      </c>
      <c r="B41" s="10">
        <v>1500000</v>
      </c>
    </row>
    <row r="42" spans="1:2" x14ac:dyDescent="0.25">
      <c r="A42" s="9" t="s">
        <v>317</v>
      </c>
      <c r="B42" s="10">
        <f>780446.9+853000+65000</f>
        <v>1698446.9</v>
      </c>
    </row>
    <row r="43" spans="1:2" x14ac:dyDescent="0.25">
      <c r="A43" s="9" t="s">
        <v>318</v>
      </c>
      <c r="B43" s="10">
        <v>0</v>
      </c>
    </row>
    <row r="44" spans="1:2" x14ac:dyDescent="0.25">
      <c r="A44" s="9" t="s">
        <v>319</v>
      </c>
      <c r="B44" s="10">
        <f>SUM(B45:B49)</f>
        <v>2350000</v>
      </c>
    </row>
    <row r="45" spans="1:2" x14ac:dyDescent="0.25">
      <c r="A45" s="9" t="s">
        <v>320</v>
      </c>
      <c r="B45" s="10">
        <f>2100000+50000</f>
        <v>2150000</v>
      </c>
    </row>
    <row r="46" spans="1:2" x14ac:dyDescent="0.25">
      <c r="A46" s="9" t="s">
        <v>321</v>
      </c>
      <c r="B46" s="10">
        <v>0</v>
      </c>
    </row>
    <row r="47" spans="1:2" x14ac:dyDescent="0.25">
      <c r="A47" s="9" t="s">
        <v>322</v>
      </c>
      <c r="B47" s="10">
        <v>0</v>
      </c>
    </row>
    <row r="48" spans="1:2" x14ac:dyDescent="0.25">
      <c r="A48" s="9" t="s">
        <v>323</v>
      </c>
      <c r="B48" s="10">
        <v>200000</v>
      </c>
    </row>
    <row r="49" spans="1:2" x14ac:dyDescent="0.25">
      <c r="A49" s="9" t="s">
        <v>324</v>
      </c>
      <c r="B49" s="10">
        <v>0</v>
      </c>
    </row>
    <row r="50" spans="1:2" x14ac:dyDescent="0.25">
      <c r="A50" s="368" t="s">
        <v>325</v>
      </c>
      <c r="B50" s="369">
        <f>B51+B58+B66+B72+B77+B84+B94</f>
        <v>114944084.95999999</v>
      </c>
    </row>
    <row r="51" spans="1:2" x14ac:dyDescent="0.25">
      <c r="A51" s="9" t="s">
        <v>326</v>
      </c>
      <c r="B51" s="10">
        <f>SUM(B52:B57)</f>
        <v>1990100</v>
      </c>
    </row>
    <row r="52" spans="1:2" x14ac:dyDescent="0.25">
      <c r="A52" s="9" t="s">
        <v>327</v>
      </c>
      <c r="B52" s="10">
        <f>475000+800000</f>
        <v>1275000</v>
      </c>
    </row>
    <row r="53" spans="1:2" x14ac:dyDescent="0.25">
      <c r="A53" s="9" t="s">
        <v>328</v>
      </c>
      <c r="B53" s="10">
        <v>0</v>
      </c>
    </row>
    <row r="54" spans="1:2" x14ac:dyDescent="0.25">
      <c r="A54" s="9" t="s">
        <v>329</v>
      </c>
      <c r="B54" s="10">
        <v>0</v>
      </c>
    </row>
    <row r="55" spans="1:2" x14ac:dyDescent="0.25">
      <c r="A55" s="9" t="s">
        <v>330</v>
      </c>
      <c r="B55" s="10">
        <v>0</v>
      </c>
    </row>
    <row r="56" spans="1:2" x14ac:dyDescent="0.25">
      <c r="A56" s="9" t="s">
        <v>331</v>
      </c>
      <c r="B56" s="10">
        <v>715100</v>
      </c>
    </row>
    <row r="57" spans="1:2" x14ac:dyDescent="0.25">
      <c r="A57" s="9" t="s">
        <v>332</v>
      </c>
      <c r="B57" s="10">
        <v>0</v>
      </c>
    </row>
    <row r="58" spans="1:2" x14ac:dyDescent="0.25">
      <c r="A58" s="9" t="s">
        <v>333</v>
      </c>
      <c r="B58" s="10">
        <f>SUM(B59:B65)</f>
        <v>103979333.95999999</v>
      </c>
    </row>
    <row r="59" spans="1:2" x14ac:dyDescent="0.25">
      <c r="A59" s="9" t="s">
        <v>334</v>
      </c>
      <c r="B59" s="10">
        <f>7890530.08+6200000+32800000+7000000-3304314+106469.92</f>
        <v>50692686</v>
      </c>
    </row>
    <row r="60" spans="1:2" x14ac:dyDescent="0.25">
      <c r="A60" s="9" t="s">
        <v>335</v>
      </c>
      <c r="B60" s="10">
        <v>250000</v>
      </c>
    </row>
    <row r="61" spans="1:2" x14ac:dyDescent="0.25">
      <c r="A61" s="9" t="s">
        <v>336</v>
      </c>
      <c r="B61" s="10">
        <v>3600000</v>
      </c>
    </row>
    <row r="62" spans="1:2" x14ac:dyDescent="0.25">
      <c r="A62" s="9" t="s">
        <v>337</v>
      </c>
      <c r="B62" s="10">
        <v>26428563.16</v>
      </c>
    </row>
    <row r="63" spans="1:2" x14ac:dyDescent="0.25">
      <c r="A63" s="9" t="s">
        <v>338</v>
      </c>
      <c r="B63" s="10">
        <f>3014149.8+18168935</f>
        <v>21183084.800000001</v>
      </c>
    </row>
    <row r="64" spans="1:2" x14ac:dyDescent="0.25">
      <c r="A64" s="9" t="s">
        <v>339</v>
      </c>
      <c r="B64" s="10">
        <f>260000+150000</f>
        <v>410000</v>
      </c>
    </row>
    <row r="65" spans="1:2" x14ac:dyDescent="0.25">
      <c r="A65" s="9" t="s">
        <v>340</v>
      </c>
      <c r="B65" s="90">
        <f>75000+500000+340000+500000</f>
        <v>1415000</v>
      </c>
    </row>
    <row r="66" spans="1:2" x14ac:dyDescent="0.25">
      <c r="A66" s="9" t="s">
        <v>341</v>
      </c>
      <c r="B66" s="10">
        <f>SUM(B67:B71)</f>
        <v>0</v>
      </c>
    </row>
    <row r="67" spans="1:2" x14ac:dyDescent="0.25">
      <c r="A67" s="9" t="s">
        <v>342</v>
      </c>
      <c r="B67" s="10">
        <v>0</v>
      </c>
    </row>
    <row r="68" spans="1:2" x14ac:dyDescent="0.25">
      <c r="A68" s="9" t="s">
        <v>343</v>
      </c>
      <c r="B68" s="10">
        <v>0</v>
      </c>
    </row>
    <row r="69" spans="1:2" x14ac:dyDescent="0.25">
      <c r="A69" s="9" t="s">
        <v>344</v>
      </c>
      <c r="B69" s="10">
        <v>0</v>
      </c>
    </row>
    <row r="70" spans="1:2" x14ac:dyDescent="0.25">
      <c r="A70" s="9" t="s">
        <v>345</v>
      </c>
      <c r="B70" s="10">
        <v>0</v>
      </c>
    </row>
    <row r="71" spans="1:2" x14ac:dyDescent="0.25">
      <c r="A71" s="9" t="s">
        <v>346</v>
      </c>
      <c r="B71" s="10">
        <v>0</v>
      </c>
    </row>
    <row r="72" spans="1:2" x14ac:dyDescent="0.25">
      <c r="A72" s="9" t="s">
        <v>347</v>
      </c>
      <c r="B72" s="10">
        <f>SUM(B73:B76)</f>
        <v>1560000</v>
      </c>
    </row>
    <row r="73" spans="1:2" x14ac:dyDescent="0.25">
      <c r="A73" s="9" t="s">
        <v>348</v>
      </c>
      <c r="B73" s="10">
        <v>1400000</v>
      </c>
    </row>
    <row r="74" spans="1:2" x14ac:dyDescent="0.25">
      <c r="A74" s="9" t="s">
        <v>349</v>
      </c>
      <c r="B74" s="10">
        <v>160000</v>
      </c>
    </row>
    <row r="75" spans="1:2" x14ac:dyDescent="0.25">
      <c r="A75" s="9" t="s">
        <v>350</v>
      </c>
      <c r="B75" s="10">
        <v>0</v>
      </c>
    </row>
    <row r="76" spans="1:2" x14ac:dyDescent="0.25">
      <c r="A76" s="9" t="s">
        <v>351</v>
      </c>
      <c r="B76" s="10">
        <v>0</v>
      </c>
    </row>
    <row r="77" spans="1:2" x14ac:dyDescent="0.25">
      <c r="A77" s="9" t="s">
        <v>352</v>
      </c>
      <c r="B77" s="10">
        <f>SUM(B78:B83)</f>
        <v>1103151</v>
      </c>
    </row>
    <row r="78" spans="1:2" x14ac:dyDescent="0.25">
      <c r="A78" s="9" t="s">
        <v>353</v>
      </c>
      <c r="B78" s="10">
        <v>1053151</v>
      </c>
    </row>
    <row r="79" spans="1:2" x14ac:dyDescent="0.25">
      <c r="A79" s="9" t="s">
        <v>354</v>
      </c>
      <c r="B79" s="10">
        <v>0</v>
      </c>
    </row>
    <row r="80" spans="1:2" x14ac:dyDescent="0.25">
      <c r="A80" s="9" t="s">
        <v>355</v>
      </c>
      <c r="B80" s="10">
        <v>0</v>
      </c>
    </row>
    <row r="81" spans="1:2" x14ac:dyDescent="0.25">
      <c r="A81" s="9" t="s">
        <v>356</v>
      </c>
      <c r="B81" s="10">
        <v>0</v>
      </c>
    </row>
    <row r="82" spans="1:2" x14ac:dyDescent="0.25">
      <c r="A82" s="9" t="s">
        <v>357</v>
      </c>
      <c r="B82" s="10">
        <v>0</v>
      </c>
    </row>
    <row r="83" spans="1:2" x14ac:dyDescent="0.25">
      <c r="A83" s="9" t="s">
        <v>358</v>
      </c>
      <c r="B83" s="10">
        <v>50000</v>
      </c>
    </row>
    <row r="84" spans="1:2" x14ac:dyDescent="0.25">
      <c r="A84" s="9" t="s">
        <v>359</v>
      </c>
      <c r="B84" s="10">
        <f>SUM(B85:B93)</f>
        <v>5541500</v>
      </c>
    </row>
    <row r="85" spans="1:2" x14ac:dyDescent="0.25">
      <c r="A85" s="9" t="s">
        <v>360</v>
      </c>
      <c r="B85" s="10">
        <v>0</v>
      </c>
    </row>
    <row r="86" spans="1:2" x14ac:dyDescent="0.25">
      <c r="A86" s="9" t="s">
        <v>361</v>
      </c>
      <c r="B86" s="10">
        <v>0</v>
      </c>
    </row>
    <row r="87" spans="1:2" x14ac:dyDescent="0.25">
      <c r="A87" s="9" t="s">
        <v>362</v>
      </c>
      <c r="B87" s="10">
        <v>0</v>
      </c>
    </row>
    <row r="88" spans="1:2" x14ac:dyDescent="0.25">
      <c r="A88" s="9" t="s">
        <v>363</v>
      </c>
      <c r="B88" s="10">
        <v>0</v>
      </c>
    </row>
    <row r="89" spans="1:2" x14ac:dyDescent="0.25">
      <c r="A89" s="9" t="s">
        <v>364</v>
      </c>
      <c r="B89" s="10">
        <v>0</v>
      </c>
    </row>
    <row r="90" spans="1:2" x14ac:dyDescent="0.25">
      <c r="A90" s="9" t="s">
        <v>365</v>
      </c>
      <c r="B90" s="10">
        <v>0</v>
      </c>
    </row>
    <row r="91" spans="1:2" x14ac:dyDescent="0.25">
      <c r="A91" s="9" t="s">
        <v>366</v>
      </c>
      <c r="B91" s="10">
        <v>0</v>
      </c>
    </row>
    <row r="92" spans="1:2" x14ac:dyDescent="0.25">
      <c r="A92" s="9" t="s">
        <v>367</v>
      </c>
      <c r="B92" s="10">
        <f>5215000+276500</f>
        <v>5491500</v>
      </c>
    </row>
    <row r="93" spans="1:2" x14ac:dyDescent="0.25">
      <c r="A93" s="9" t="s">
        <v>368</v>
      </c>
      <c r="B93" s="10">
        <v>50000</v>
      </c>
    </row>
    <row r="94" spans="1:2" x14ac:dyDescent="0.25">
      <c r="A94" s="9" t="s">
        <v>369</v>
      </c>
      <c r="B94" s="10">
        <f>SUM(B95)</f>
        <v>770000</v>
      </c>
    </row>
    <row r="95" spans="1:2" x14ac:dyDescent="0.25">
      <c r="A95" s="9" t="s">
        <v>370</v>
      </c>
      <c r="B95" s="10">
        <f>700000+70000</f>
        <v>770000</v>
      </c>
    </row>
    <row r="96" spans="1:2" x14ac:dyDescent="0.25">
      <c r="A96" s="368" t="s">
        <v>371</v>
      </c>
      <c r="B96" s="369">
        <f>B97+B100+B107+B114+B118+B125+B127+B130+B135</f>
        <v>116560956.99999999</v>
      </c>
    </row>
    <row r="97" spans="1:2" x14ac:dyDescent="0.25">
      <c r="A97" s="9" t="s">
        <v>372</v>
      </c>
      <c r="B97" s="10">
        <f>SUM(B98:B99)</f>
        <v>88025204.599999994</v>
      </c>
    </row>
    <row r="98" spans="1:2" x14ac:dyDescent="0.25">
      <c r="A98" s="9" t="s">
        <v>373</v>
      </c>
      <c r="B98" s="10">
        <v>0</v>
      </c>
    </row>
    <row r="99" spans="1:2" x14ac:dyDescent="0.25">
      <c r="A99" s="9" t="s">
        <v>374</v>
      </c>
      <c r="B99" s="10">
        <v>88025204.599999994</v>
      </c>
    </row>
    <row r="100" spans="1:2" x14ac:dyDescent="0.25">
      <c r="A100" s="9" t="s">
        <v>375</v>
      </c>
      <c r="B100" s="10">
        <f>SUM(B101:B106)</f>
        <v>862705.32</v>
      </c>
    </row>
    <row r="101" spans="1:2" x14ac:dyDescent="0.25">
      <c r="A101" s="9" t="s">
        <v>376</v>
      </c>
      <c r="B101" s="10">
        <v>862705.32</v>
      </c>
    </row>
    <row r="102" spans="1:2" x14ac:dyDescent="0.25">
      <c r="A102" s="9" t="s">
        <v>377</v>
      </c>
      <c r="B102" s="10">
        <v>0</v>
      </c>
    </row>
    <row r="103" spans="1:2" x14ac:dyDescent="0.25">
      <c r="A103" s="9" t="s">
        <v>378</v>
      </c>
      <c r="B103" s="10">
        <v>0</v>
      </c>
    </row>
    <row r="104" spans="1:2" x14ac:dyDescent="0.25">
      <c r="A104" s="9" t="s">
        <v>379</v>
      </c>
      <c r="B104" s="10">
        <v>0</v>
      </c>
    </row>
    <row r="105" spans="1:2" x14ac:dyDescent="0.25">
      <c r="A105" s="9" t="s">
        <v>380</v>
      </c>
      <c r="B105" s="10">
        <v>0</v>
      </c>
    </row>
    <row r="106" spans="1:2" x14ac:dyDescent="0.25">
      <c r="A106" s="9" t="s">
        <v>381</v>
      </c>
      <c r="B106" s="10">
        <v>0</v>
      </c>
    </row>
    <row r="107" spans="1:2" x14ac:dyDescent="0.25">
      <c r="A107" s="9" t="s">
        <v>382</v>
      </c>
      <c r="B107" s="10">
        <f>SUM(B108:B113)</f>
        <v>0</v>
      </c>
    </row>
    <row r="108" spans="1:2" x14ac:dyDescent="0.25">
      <c r="A108" s="9" t="s">
        <v>383</v>
      </c>
      <c r="B108" s="10">
        <v>0</v>
      </c>
    </row>
    <row r="109" spans="1:2" x14ac:dyDescent="0.25">
      <c r="A109" s="9" t="s">
        <v>384</v>
      </c>
      <c r="B109" s="10">
        <v>0</v>
      </c>
    </row>
    <row r="110" spans="1:2" x14ac:dyDescent="0.25">
      <c r="A110" s="9" t="s">
        <v>385</v>
      </c>
      <c r="B110" s="10">
        <v>0</v>
      </c>
    </row>
    <row r="111" spans="1:2" x14ac:dyDescent="0.25">
      <c r="A111" s="9" t="s">
        <v>386</v>
      </c>
      <c r="B111" s="10">
        <v>0</v>
      </c>
    </row>
    <row r="112" spans="1:2" x14ac:dyDescent="0.25">
      <c r="A112" s="9" t="s">
        <v>387</v>
      </c>
      <c r="B112" s="10">
        <v>0</v>
      </c>
    </row>
    <row r="113" spans="1:2" x14ac:dyDescent="0.25">
      <c r="A113" s="9" t="s">
        <v>388</v>
      </c>
      <c r="B113" s="10">
        <v>0</v>
      </c>
    </row>
    <row r="114" spans="1:2" x14ac:dyDescent="0.25">
      <c r="A114" s="9" t="s">
        <v>389</v>
      </c>
      <c r="B114" s="10">
        <f>SUM(B115:B117)</f>
        <v>305000</v>
      </c>
    </row>
    <row r="115" spans="1:2" x14ac:dyDescent="0.25">
      <c r="A115" s="9" t="s">
        <v>390</v>
      </c>
      <c r="B115" s="10">
        <v>0</v>
      </c>
    </row>
    <row r="116" spans="1:2" x14ac:dyDescent="0.25">
      <c r="A116" s="9" t="s">
        <v>391</v>
      </c>
      <c r="B116" s="10">
        <v>0</v>
      </c>
    </row>
    <row r="117" spans="1:2" x14ac:dyDescent="0.25">
      <c r="A117" s="9" t="s">
        <v>392</v>
      </c>
      <c r="B117" s="10">
        <v>305000</v>
      </c>
    </row>
    <row r="118" spans="1:2" x14ac:dyDescent="0.25">
      <c r="A118" s="9" t="s">
        <v>393</v>
      </c>
      <c r="B118" s="10">
        <f>SUM(B119:B124)</f>
        <v>5500000</v>
      </c>
    </row>
    <row r="119" spans="1:2" x14ac:dyDescent="0.25">
      <c r="A119" s="9" t="s">
        <v>394</v>
      </c>
      <c r="B119" s="10">
        <v>0</v>
      </c>
    </row>
    <row r="120" spans="1:2" x14ac:dyDescent="0.25">
      <c r="A120" s="9" t="s">
        <v>395</v>
      </c>
      <c r="B120" s="10">
        <v>0</v>
      </c>
    </row>
    <row r="121" spans="1:2" x14ac:dyDescent="0.25">
      <c r="A121" s="9" t="s">
        <v>396</v>
      </c>
      <c r="B121" s="10">
        <v>0</v>
      </c>
    </row>
    <row r="122" spans="1:2" x14ac:dyDescent="0.25">
      <c r="A122" s="9" t="s">
        <v>397</v>
      </c>
      <c r="B122" s="10">
        <v>0</v>
      </c>
    </row>
    <row r="123" spans="1:2" x14ac:dyDescent="0.25">
      <c r="A123" s="9" t="s">
        <v>398</v>
      </c>
      <c r="B123" s="10">
        <v>0</v>
      </c>
    </row>
    <row r="124" spans="1:2" x14ac:dyDescent="0.25">
      <c r="A124" s="9" t="s">
        <v>399</v>
      </c>
      <c r="B124" s="10">
        <f>1000000+4500000</f>
        <v>5500000</v>
      </c>
    </row>
    <row r="125" spans="1:2" x14ac:dyDescent="0.25">
      <c r="A125" s="9" t="s">
        <v>400</v>
      </c>
      <c r="B125" s="10">
        <f>SUM(B126)</f>
        <v>7322499.96</v>
      </c>
    </row>
    <row r="126" spans="1:2" x14ac:dyDescent="0.25">
      <c r="A126" s="9" t="s">
        <v>401</v>
      </c>
      <c r="B126" s="10">
        <v>7322499.96</v>
      </c>
    </row>
    <row r="127" spans="1:2" x14ac:dyDescent="0.25">
      <c r="A127" s="9" t="s">
        <v>402</v>
      </c>
      <c r="B127" s="10">
        <f>SUM(B128:B129)</f>
        <v>10802071.119999999</v>
      </c>
    </row>
    <row r="128" spans="1:2" x14ac:dyDescent="0.25">
      <c r="A128" s="9" t="s">
        <v>403</v>
      </c>
      <c r="B128" s="90">
        <v>10802071.119999999</v>
      </c>
    </row>
    <row r="129" spans="1:2" x14ac:dyDescent="0.25">
      <c r="A129" s="9" t="s">
        <v>404</v>
      </c>
      <c r="B129" s="10">
        <v>0</v>
      </c>
    </row>
    <row r="130" spans="1:2" x14ac:dyDescent="0.25">
      <c r="A130" s="9" t="s">
        <v>405</v>
      </c>
      <c r="B130" s="10">
        <f>SUM(B131:B134)</f>
        <v>2969576</v>
      </c>
    </row>
    <row r="131" spans="1:2" x14ac:dyDescent="0.25">
      <c r="A131" s="9" t="s">
        <v>406</v>
      </c>
      <c r="B131" s="10">
        <v>0</v>
      </c>
    </row>
    <row r="132" spans="1:2" x14ac:dyDescent="0.25">
      <c r="A132" s="9" t="s">
        <v>407</v>
      </c>
      <c r="B132" s="10">
        <v>0</v>
      </c>
    </row>
    <row r="133" spans="1:2" x14ac:dyDescent="0.25">
      <c r="A133" s="9" t="s">
        <v>408</v>
      </c>
      <c r="B133" s="10">
        <f>1500000+1469576</f>
        <v>2969576</v>
      </c>
    </row>
    <row r="134" spans="1:2" x14ac:dyDescent="0.25">
      <c r="A134" s="9" t="s">
        <v>409</v>
      </c>
      <c r="B134" s="10">
        <v>0</v>
      </c>
    </row>
    <row r="135" spans="1:2" x14ac:dyDescent="0.25">
      <c r="A135" s="9" t="s">
        <v>410</v>
      </c>
      <c r="B135" s="10">
        <f>SUM(B136:B138)</f>
        <v>773900</v>
      </c>
    </row>
    <row r="136" spans="1:2" x14ac:dyDescent="0.25">
      <c r="A136" s="9" t="s">
        <v>411</v>
      </c>
      <c r="B136" s="10">
        <v>773900</v>
      </c>
    </row>
    <row r="137" spans="1:2" x14ac:dyDescent="0.25">
      <c r="A137" s="9" t="s">
        <v>412</v>
      </c>
      <c r="B137" s="10">
        <v>0</v>
      </c>
    </row>
    <row r="138" spans="1:2" x14ac:dyDescent="0.25">
      <c r="A138" s="9" t="s">
        <v>413</v>
      </c>
      <c r="B138" s="10">
        <v>0</v>
      </c>
    </row>
    <row r="139" spans="1:2" x14ac:dyDescent="0.25">
      <c r="A139" s="368" t="s">
        <v>414</v>
      </c>
      <c r="B139" s="369">
        <f>B140+B143+B147+B152</f>
        <v>0</v>
      </c>
    </row>
    <row r="140" spans="1:2" x14ac:dyDescent="0.25">
      <c r="A140" s="9" t="s">
        <v>415</v>
      </c>
      <c r="B140" s="10">
        <f>SUM(B141:B142)</f>
        <v>0</v>
      </c>
    </row>
    <row r="141" spans="1:2" x14ac:dyDescent="0.25">
      <c r="A141" s="9" t="s">
        <v>416</v>
      </c>
      <c r="B141" s="10">
        <v>0</v>
      </c>
    </row>
    <row r="142" spans="1:2" x14ac:dyDescent="0.25">
      <c r="A142" s="9" t="s">
        <v>417</v>
      </c>
      <c r="B142" s="10">
        <v>0</v>
      </c>
    </row>
    <row r="143" spans="1:2" ht="30" x14ac:dyDescent="0.25">
      <c r="A143" s="11" t="s">
        <v>418</v>
      </c>
      <c r="B143" s="10">
        <f>SUM(B144:B146)</f>
        <v>0</v>
      </c>
    </row>
    <row r="144" spans="1:2" x14ac:dyDescent="0.25">
      <c r="A144" s="9" t="s">
        <v>419</v>
      </c>
      <c r="B144" s="10">
        <v>0</v>
      </c>
    </row>
    <row r="145" spans="1:2" x14ac:dyDescent="0.25">
      <c r="A145" s="9" t="s">
        <v>420</v>
      </c>
      <c r="B145" s="10">
        <v>0</v>
      </c>
    </row>
    <row r="146" spans="1:2" x14ac:dyDescent="0.25">
      <c r="A146" s="9" t="s">
        <v>421</v>
      </c>
      <c r="B146" s="10">
        <v>0</v>
      </c>
    </row>
    <row r="147" spans="1:2" x14ac:dyDescent="0.25">
      <c r="A147" s="9" t="s">
        <v>422</v>
      </c>
      <c r="B147" s="10">
        <f>SUM(B148:B151)</f>
        <v>0</v>
      </c>
    </row>
    <row r="148" spans="1:2" x14ac:dyDescent="0.25">
      <c r="A148" s="9" t="s">
        <v>423</v>
      </c>
      <c r="B148" s="10">
        <v>0</v>
      </c>
    </row>
    <row r="149" spans="1:2" x14ac:dyDescent="0.25">
      <c r="A149" s="9" t="s">
        <v>424</v>
      </c>
      <c r="B149" s="10">
        <v>0</v>
      </c>
    </row>
    <row r="150" spans="1:2" x14ac:dyDescent="0.25">
      <c r="A150" s="9" t="s">
        <v>425</v>
      </c>
      <c r="B150" s="10">
        <v>0</v>
      </c>
    </row>
    <row r="151" spans="1:2" x14ac:dyDescent="0.25">
      <c r="A151" s="9" t="s">
        <v>426</v>
      </c>
      <c r="B151" s="10">
        <v>0</v>
      </c>
    </row>
    <row r="152" spans="1:2" x14ac:dyDescent="0.25">
      <c r="A152" s="9" t="s">
        <v>427</v>
      </c>
      <c r="B152" s="10">
        <f>B153</f>
        <v>0</v>
      </c>
    </row>
    <row r="153" spans="1:2" ht="15.75" thickBot="1" x14ac:dyDescent="0.3">
      <c r="A153" s="9" t="s">
        <v>428</v>
      </c>
      <c r="B153" s="10">
        <v>0</v>
      </c>
    </row>
    <row r="154" spans="1:2" ht="15.75" thickBot="1" x14ac:dyDescent="0.3">
      <c r="A154" s="7" t="s">
        <v>276</v>
      </c>
      <c r="B154" s="12">
        <f>B11+B50+B96+B139</f>
        <v>347786100.5</v>
      </c>
    </row>
  </sheetData>
  <mergeCells count="7">
    <mergeCell ref="A6:B6"/>
    <mergeCell ref="A7:B7"/>
    <mergeCell ref="A8:B8"/>
    <mergeCell ref="A1:B1"/>
    <mergeCell ref="A2:B2"/>
    <mergeCell ref="A3:B3"/>
    <mergeCell ref="A4:B4"/>
  </mergeCells>
  <pageMargins left="0.70866141732283472" right="0.70866141732283472" top="0.74803149606299213" bottom="0.74803149606299213" header="0.31496062992125984" footer="0.31496062992125984"/>
  <pageSetup scale="97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21</vt:i4>
      </vt:variant>
      <vt:variant>
        <vt:lpstr>Rangos con nombre</vt:lpstr>
      </vt:variant>
      <vt:variant>
        <vt:i4>6</vt:i4>
      </vt:variant>
    </vt:vector>
  </HeadingPairs>
  <TitlesOfParts>
    <vt:vector size="27" baseType="lpstr">
      <vt:lpstr>Anual ingresos</vt:lpstr>
      <vt:lpstr>Calend_ ingreso Ind 13-24 y 59</vt:lpstr>
      <vt:lpstr>ingresos</vt:lpstr>
      <vt:lpstr>ANUAL egresos conac</vt:lpstr>
      <vt:lpstr>Calend_ egresoInd 12,25 y 68</vt:lpstr>
      <vt:lpstr>CA Ind 26, PE Ind 27</vt:lpstr>
      <vt:lpstr>Clasf. Econ Ingresos</vt:lpstr>
      <vt:lpstr>Clasf. Econom Egresos</vt:lpstr>
      <vt:lpstr>Clas_Func Ind 29</vt:lpstr>
      <vt:lpstr>Clas_Prog Ind 30</vt:lpstr>
      <vt:lpstr>Clas_FuntFin Ind 31</vt:lpstr>
      <vt:lpstr>Pres_Dep Ind 32 y 33, 62</vt:lpstr>
      <vt:lpstr>Pres_UnidadAcc Ind 34</vt:lpstr>
      <vt:lpstr>ind 36-46</vt:lpstr>
      <vt:lpstr>Dest_Fondo ramo 33 Ind 60</vt:lpstr>
      <vt:lpstr>Trans_Au Ind 61, 62, 63 y 64</vt:lpstr>
      <vt:lpstr>Oblig_fondos federales</vt:lpstr>
      <vt:lpstr>Recurso Concu Ind 69</vt:lpstr>
      <vt:lpstr>Comprom Plurianuales Ind 70</vt:lpstr>
      <vt:lpstr>Presup_niñas y niños</vt:lpstr>
      <vt:lpstr>Topes licita Ind 80</vt:lpstr>
      <vt:lpstr>'ANUAL egresos conac'!Títulos_a_imprimir</vt:lpstr>
      <vt:lpstr>'Anual ingresos'!Títulos_a_imprimir</vt:lpstr>
      <vt:lpstr>'Calend_ egresoInd 12,25 y 68'!Títulos_a_imprimir</vt:lpstr>
      <vt:lpstr>'Calend_ ingreso Ind 13-24 y 59'!Títulos_a_imprimir</vt:lpstr>
      <vt:lpstr>ingresos!Títulos_a_imprimir</vt:lpstr>
      <vt:lpstr>'Topes licita Ind 80'!Títulos_a_imprimir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EGRESOS</cp:lastModifiedBy>
  <cp:lastPrinted>2016-01-20T01:06:30Z</cp:lastPrinted>
  <dcterms:created xsi:type="dcterms:W3CDTF">2015-11-30T23:17:59Z</dcterms:created>
  <dcterms:modified xsi:type="dcterms:W3CDTF">2016-07-08T07:23:05Z</dcterms:modified>
</cp:coreProperties>
</file>