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HIPERVINCULOS\METEPEC\METEPEC\"/>
    </mc:Choice>
  </mc:AlternateContent>
  <bookViews>
    <workbookView xWindow="240" yWindow="630" windowWidth="15120" windowHeight="8040" tabRatio="698" activeTab="1"/>
  </bookViews>
  <sheets>
    <sheet name="OBSERV. PARTICIPACIONES 2014" sheetId="16" r:id="rId1"/>
    <sheet name="OBSERV. ING. PROPIOS 2014" sheetId="17" r:id="rId2"/>
  </sheets>
  <calcPr calcId="171027"/>
</workbook>
</file>

<file path=xl/calcChain.xml><?xml version="1.0" encoding="utf-8"?>
<calcChain xmlns="http://schemas.openxmlformats.org/spreadsheetml/2006/main">
  <c r="E461" i="17" l="1"/>
  <c r="E429" i="17"/>
  <c r="E377" i="17"/>
  <c r="E357" i="17"/>
  <c r="E332" i="17"/>
  <c r="E314" i="17"/>
  <c r="E293" i="17"/>
  <c r="E223" i="17"/>
  <c r="E108" i="17"/>
  <c r="E440" i="16"/>
  <c r="E419" i="16"/>
  <c r="E403" i="16"/>
  <c r="E384" i="16"/>
  <c r="E365" i="16"/>
  <c r="E323" i="16"/>
  <c r="E304" i="16"/>
  <c r="E288" i="16"/>
  <c r="E226" i="16"/>
  <c r="E185" i="16"/>
  <c r="E164" i="16"/>
  <c r="E87" i="16"/>
  <c r="E69" i="16"/>
  <c r="E50" i="16"/>
  <c r="E496" i="17"/>
  <c r="E494" i="17"/>
  <c r="E500" i="17" s="1"/>
  <c r="E477" i="17"/>
  <c r="E480" i="17" s="1"/>
  <c r="E395" i="17"/>
  <c r="E392" i="17"/>
  <c r="E405" i="17" l="1"/>
  <c r="E265" i="17"/>
  <c r="E198" i="17"/>
  <c r="E261" i="17"/>
  <c r="E247" i="17"/>
  <c r="E248" i="17" s="1"/>
  <c r="E277" i="17" l="1"/>
  <c r="E206" i="17"/>
  <c r="E209" i="17" s="1"/>
  <c r="E176" i="17"/>
  <c r="E175" i="17"/>
  <c r="E181" i="17" l="1"/>
  <c r="E149" i="17"/>
  <c r="E152" i="17" s="1"/>
  <c r="E130" i="17"/>
  <c r="E129" i="17"/>
  <c r="E43" i="17"/>
  <c r="E73" i="17"/>
  <c r="E74" i="17" s="1"/>
  <c r="E50" i="17"/>
  <c r="E16" i="17"/>
  <c r="E14" i="17"/>
  <c r="E55" i="17" l="1"/>
  <c r="E131" i="17"/>
  <c r="E506" i="16"/>
  <c r="E21" i="17" l="1"/>
  <c r="E28" i="17" s="1"/>
  <c r="E477" i="16" l="1"/>
  <c r="E472" i="16" l="1"/>
  <c r="E470" i="16"/>
  <c r="E480" i="16" s="1"/>
  <c r="E339" i="16" l="1"/>
  <c r="E350" i="16" s="1"/>
  <c r="E264" i="16" l="1"/>
  <c r="E262" i="16"/>
  <c r="E261" i="16"/>
  <c r="E245" i="16"/>
  <c r="E247" i="16" s="1"/>
  <c r="E203" i="16"/>
  <c r="E201" i="16"/>
  <c r="E200" i="16"/>
  <c r="E198" i="16"/>
  <c r="E144" i="16"/>
  <c r="E143" i="16"/>
  <c r="E127" i="16"/>
  <c r="E130" i="16" s="1"/>
  <c r="E110" i="16"/>
  <c r="E108" i="16"/>
  <c r="E107" i="16"/>
  <c r="E206" i="16" l="1"/>
  <c r="E270" i="16"/>
  <c r="E112" i="16"/>
  <c r="E145" i="16"/>
  <c r="E19" i="16"/>
  <c r="E18" i="16"/>
  <c r="E15" i="16"/>
  <c r="E14" i="16"/>
  <c r="E13" i="16"/>
  <c r="E20" i="16" l="1"/>
  <c r="E501" i="17" s="1"/>
  <c r="F506" i="16"/>
</calcChain>
</file>

<file path=xl/sharedStrings.xml><?xml version="1.0" encoding="utf-8"?>
<sst xmlns="http://schemas.openxmlformats.org/spreadsheetml/2006/main" count="1319" uniqueCount="457">
  <si>
    <t>CONTRALORÍA MUNICIPAL DEL H. AYUNTAMIENTO DE ATLIXCO, PUEBLA</t>
  </si>
  <si>
    <t>ÁREA DE FISCALIZACIÓN</t>
  </si>
  <si>
    <t>CEDULA DE OBSERVACIONES</t>
  </si>
  <si>
    <t xml:space="preserve">SUJETO DE REVISIÓN:  </t>
  </si>
  <si>
    <t xml:space="preserve">PERIODO REVISADO:            </t>
  </si>
  <si>
    <t>FOLIO DE REFERENCIA</t>
  </si>
  <si>
    <t>FECHA</t>
  </si>
  <si>
    <t>OBSERVACIÓN</t>
  </si>
  <si>
    <t>MONTO OBSERVADO</t>
  </si>
  <si>
    <t>RECOMENDACIÓN</t>
  </si>
  <si>
    <t>Monto observado de esta hoja</t>
  </si>
  <si>
    <t>ABOGADA MARIA BRENDA LORENZINI MERLO</t>
  </si>
  <si>
    <t>JUNTA AUXILIAR METEPEC</t>
  </si>
  <si>
    <t>PARTICIPACIONES</t>
  </si>
  <si>
    <t>MAYO</t>
  </si>
  <si>
    <t>Nomina del 15 al 31 mayo 2014,Presidente y Regidores</t>
  </si>
  <si>
    <t>DEL 15 DE MAYO AL 31 DICIEMBRE DE 2014</t>
  </si>
  <si>
    <t>Nomina del 15 al 31 mayo 2014, Sugey Martinez Perez, Laura Berenice Diaz Rosas, Fernando Sanchez Rendon,</t>
  </si>
  <si>
    <t>Recibos de Telefonos de Mexico</t>
  </si>
  <si>
    <t>Se solicita que los datos fiscales se cambien al de H. Ayuntamiento de Atlixco,</t>
  </si>
  <si>
    <t>Recibos de la Comision Federal de Electricidad</t>
  </si>
  <si>
    <t>Se solicita que los datos fiscales se cambien al de H. Ayuntamiento de Atlixco,En el caso del Comité de Agua potable se solicita carta de peticion y agradecimiento.</t>
  </si>
  <si>
    <t>Nomina del 15 al 31 de Mayo 2014, Raymundo Actual Jacinto, Luis Miguel Casquera, Paquini, Fernando Pedrero Martinez, Jesus Actual Jacinto.</t>
  </si>
  <si>
    <t>Nomina del 15 al 31 de Mayo 2014, Carmen Lidia Romero Flores, Herlinda Medina Morales, Elizabeth Mendez Rojas, Ana Lilia Torres Flores, Leonarda Bonilla Nieto, Delia Paez Garcia, Jose Sarmiento Garcia.</t>
  </si>
  <si>
    <t>Nomina del 15 al 31 de Mayo 2014, Dra. Lina Barrera Moreno, Dra. Nayeli Popoca Meneses, Monica Rodriguez Casquera, Marycela Ortiz Rojas, Leonardo Sarmiento Ortega</t>
  </si>
  <si>
    <t>Factura POSE/13534627 Office Depot de Mexico</t>
  </si>
  <si>
    <t>JUNIO</t>
  </si>
  <si>
    <t>Corporativo Reyes-Caram SC</t>
  </si>
  <si>
    <t>Detallar que se traslado, a que lugares, y el motivo.</t>
  </si>
  <si>
    <t>Consultoria Corporativa Empresarial Factura 1380</t>
  </si>
  <si>
    <t>Transportes del Sur-Oriente sa de cv Factura 219</t>
  </si>
  <si>
    <t>Araceli Duran Morales Factura 78</t>
  </si>
  <si>
    <t>Detallar el tipo de Asesoria Administrativa y Organizacional que realizaron.</t>
  </si>
  <si>
    <t>Detallar el tipo de servico contable que realizaron.</t>
  </si>
  <si>
    <t>Detallar el servicio de imprenta y Diseño que se realizo. Se necesitan fotorgrafias.</t>
  </si>
  <si>
    <t>Jose Heriberto Marcos Olmedo Soriano Factura 263</t>
  </si>
  <si>
    <t>Jorge Antonio Buendia Guillen Factura 196</t>
  </si>
  <si>
    <t>Presentar Fotografias y Detallar el tipo de mantenimiento  que se realizo ,a cuantos vehiculos y el uso de estos.</t>
  </si>
  <si>
    <t xml:space="preserve">Ivan Sandoval Torres Factura 139 y 140 </t>
  </si>
  <si>
    <t>Detalllar el tipo de mantenimiento que se realizo, a cuantos equipos de computo e inpresoras  se realizo.</t>
  </si>
  <si>
    <t>Presentar listado a quienes se les entregaron las tarjetas telefonicas</t>
  </si>
  <si>
    <t>Jose Oscar Rodriguez Lopez Factura 108</t>
  </si>
  <si>
    <t>Consultoria Corporativa Empresarial Factura 1369</t>
  </si>
  <si>
    <t>Detallar el tipo de Asesoria Juridica que realizaron.</t>
  </si>
  <si>
    <t>Mercado Abarrotero Cartagena Factura 107</t>
  </si>
  <si>
    <t>Se necesitan fotografias</t>
  </si>
  <si>
    <t>Blanca Celia Torres e Hijos</t>
  </si>
  <si>
    <t>La factura esta repetida. Se debio solicitar una factura por cada compra de acuerdo a sus necesidades y al gasto.</t>
  </si>
  <si>
    <t>Nomina del 16 al 30 Junio</t>
  </si>
  <si>
    <t xml:space="preserve">Especificar porque el Regidor de Hacienda tiene un sueldo menor al de los demas Regidores. </t>
  </si>
  <si>
    <t>16-30 junio 2014</t>
  </si>
  <si>
    <t>1 al 15 junio 2014</t>
  </si>
  <si>
    <t>Nomina del 1 al 15 de Junio, Alejandro Rojas Tlaxcalteca</t>
  </si>
  <si>
    <t>JULIO</t>
  </si>
  <si>
    <t>Edgar Peña Martinez Factura 120</t>
  </si>
  <si>
    <t>Detallar en que se usaron los productos adquiridos. Presentar fotografias</t>
  </si>
  <si>
    <t>Transportes del Sur-Oriente sa de cv Factura 254</t>
  </si>
  <si>
    <t>Se solicita la siguiente documetacion:                                                                                                                                                                                                                                                                                                                                                        1)Oficio de quien solicita  esos trabajos o quien lo necesita y para que.                                                                                                                                                                                                                                                                                  2)Croquis de ubicacion donde se lleva acabo el proyecto o trabajo.                                                                                                                                                                                                                                                                                                          3) Planes ejecutivos de la obra                                                                                                                                                                                                                                                                                             4)Oficio de invitacion a dos o mas contratistas                                                                                                                                                                                                                                                                                                                                                 5)Actas de visita de obra, juntas de aclaraciones y presentacion de las propuestas.                                                                                                                                                                                                                                                            6)Cuadro comparativo de las propuestas donde se especifiquen los precios unitarios de cada concepto, a fin de acreditar que se contrato a la mejor opcion.                                                                                                                                  7)Fotografias de antes, durante y termino de los trabajos.                                                                                                                                                                                                                                                                                                                    8)Acta de Entrega recepcion de los trabajos.                                                                                                                                                                                                                                                                                                                                                   9)Garantia de los trabajos consistente en poliza de fianza o cheque cruzado por el 10% del costo total de los trabajos.                                                                                                                                                                                                    10)Oficio de recepcion de los trabajos de quien recibe..</t>
  </si>
  <si>
    <t>Detallar el tipo de asesoria juridica y legal   que realizaron.</t>
  </si>
  <si>
    <t>Promotora Inmobiliaria Constru-Lurego sa de cv Factura 490</t>
  </si>
  <si>
    <t>Corporativo Reyes-Caram SC Factura 533</t>
  </si>
  <si>
    <t>Transportes del Sur-Oriente sa de cv Factura 244</t>
  </si>
  <si>
    <t>Consultoria Corporativa Empresarial Factura 1406</t>
  </si>
  <si>
    <t>Detallar el tipo de Servicio Contable  que realizaron.</t>
  </si>
  <si>
    <t>Comercializadora Loud sa de cv Factura 2625</t>
  </si>
  <si>
    <t xml:space="preserve">Fabian Gonzalez Aguilar Factura 38 </t>
  </si>
  <si>
    <t>Presentar la lista de asistentes al consumo, el motivo.</t>
  </si>
  <si>
    <t>Detalllar para qu se realizo la compra de refrescos. Si fue para algun evento presentar fotografias.</t>
  </si>
  <si>
    <t>Jose Gregorio Fernandez Giles Factura 188</t>
  </si>
  <si>
    <t>Detalllar para qu se realizo la compra de refrescos y agua. Si fue para algun evento presentar fotografias.</t>
  </si>
  <si>
    <t>14 al 16 julio 2014</t>
  </si>
  <si>
    <t>Presentar nomina con sueldo bruto,  y calcular retenciones de impuestos o subsidio al empleo.</t>
  </si>
  <si>
    <t>No coincide el calculo del sueldo, corregirlo.</t>
  </si>
  <si>
    <t>Presentar nomina con sueldo bruto,  y calcular  retenciones de impuestos o subsidio al empleo.</t>
  </si>
  <si>
    <t>Remuneracion personal transitorio albañileria 14 al 16 julio 2014</t>
  </si>
  <si>
    <t>Nomina del 16 al 31 de Julio 2014 Oscar Perez Miranda y   Pedro Lopez Aguilar y total de la nomina</t>
  </si>
  <si>
    <t>16 al 31 Julio</t>
  </si>
  <si>
    <t>Nomina del 16 al 31 de Julio, Alejandro Rojas Tlaxcalteca</t>
  </si>
  <si>
    <t>Nomina 16 al 31 Julio Regidores, Rene Meza Hurtado y  y Julio Jimenez Aguilar</t>
  </si>
  <si>
    <t>16 al 31 julio</t>
  </si>
  <si>
    <t>Nomina 1 al 15 Julio 2014. Jose  Flores Hernandez</t>
  </si>
  <si>
    <t>Nomina del 1 al 15 de Julio, Alejandro Rojas Tlaxcalteca</t>
  </si>
  <si>
    <t>1 al 15 julio 2014</t>
  </si>
  <si>
    <t>Nomina 01 al 15 Julio Regidores, Rene Meza Hurtado y  y Julio Jimenez Aguilar</t>
  </si>
  <si>
    <t>Realizar correctamente el calculo del sueldo de Julio Jimenez Aguiar. Detallar por que se le paga menos al Regidor Rene Meza Hurtado.</t>
  </si>
  <si>
    <t>Realizar correctamente el calculo del sueldo de Jose Flores Hernandez .</t>
  </si>
  <si>
    <t>Realizar correctamente el calculo del sueldo de Oscar Perez Miranda y  Pedro Lopez Aguilar,asi como del total de la nomin  ya que la suma  no coincide,</t>
  </si>
  <si>
    <t>AGOSTO</t>
  </si>
  <si>
    <t>Se solicita la siguiente documetacion:                                                                                                                                                                                                                                                                                                                                                        1)Oficio de quien solicita  esos trabajos o quien lo necesita y para que.                                                                                                                                                                                                                                                                                  2)Croquis de ubicacion donde se lleva acabo el proyecto o trabajo.                                                                                                                                                                                                                                                                                                          3) Planes ejecutivos de la obra                                                                                                                                                                                                                                                                                                                                                                            4)Oficio de invitacion a dos o mas contratistas                                                                                                                                                                                                                                                                                                                                                 5)Actas de visita de obra, juntas de aclaraciones y presentacion de las propuestas.                                                                                                                                                                                                                                                            6)Cuadro comparativo de las propuestas donde se especifiquen los precios unitarios de cada concepto, a fin de acreditar que se contrato a la mejor opcion.                                                                                                                                  7)Fotografias de antes, durante y termino de los trabajos.                                                                                                                                                                                                                                                                                                                    8)Acta de Entrega recepcion de los trabajos.                                                                                                                                                                                                                                                                                                                                                   9)Garantia de los trabajos consistente en poliza de fianza o cheque cruzado por el 10% del costo total de los trabajos.                                                                                                                                                                                                    10)Oficio de recepcion de los trabajos de quien recibe..</t>
  </si>
  <si>
    <t>Daniel Santiago Beristain Flores Factura 43</t>
  </si>
  <si>
    <t>Rosa Icela Mugica Duran Factura 112 y 113</t>
  </si>
  <si>
    <t>Jorge Antonio Buendia Guillen Factura 312 y 313</t>
  </si>
  <si>
    <t>Presentar Fotografias y Detallar el tipo de mantenimiento  que se realizo ,</t>
  </si>
  <si>
    <t>Jose Oscar Rodriguez Lopez Factura 131</t>
  </si>
  <si>
    <t>Comercializadora Loud Factura 2679</t>
  </si>
  <si>
    <t>Presentar lista de las persona a las que se le entregaron las Tarjetas Telefonicas</t>
  </si>
  <si>
    <t>Carta de agradecimiento  cajas y garrafpmes de agia</t>
  </si>
  <si>
    <t>Presentar la carta de Peticion ya que no viene incluida</t>
  </si>
  <si>
    <t>Estacion de Servicios Gemma-Atlixco Factura A829</t>
  </si>
  <si>
    <t>Ramirez Rivera Jorge Benjamin Factura b431</t>
  </si>
  <si>
    <t>Presentar fotografias</t>
  </si>
  <si>
    <t>Estacion de Servicios Gemma-Atlixco Factura A623</t>
  </si>
  <si>
    <t>Presentar lista de actividades que se  realizaron  en ciudad de  Puebla.</t>
  </si>
  <si>
    <t>Presentar lista de actividades que se  realizaron  en la ciudad de  Puebla.</t>
  </si>
  <si>
    <t>Nomina del 16 al 31 de Agosto 2014 Oscar Perez Miranda, Jose Flores Hernandez   y  Pedro Lopez Aguilar y total de la nomina</t>
  </si>
  <si>
    <t>Nomina del 16 al 31 de Agosto, Walberto  Alejandro Rojas Tlaxcalteca</t>
  </si>
  <si>
    <t>16 al 31 agosto</t>
  </si>
  <si>
    <t>16 al 31 de Agosto</t>
  </si>
  <si>
    <t>Nomina del 1 al 15 de Agosto 2014 Oscar Perez Miranda, Jose Flores Hernandez   y  Pedro Lopez Aguilar y total de la nomina</t>
  </si>
  <si>
    <t>1 al 15 agosto</t>
  </si>
  <si>
    <t>Nomina 16 al 31 Agosto Regidores, Rene Meza Hurtado y   Julio Jimenez Aguilar</t>
  </si>
  <si>
    <t>Nomina 1 al 15 Agosto Regidores, Rene Meza Hurtado y   Julio Jimenez Aguilar</t>
  </si>
  <si>
    <t>SEPTIEMBRE</t>
  </si>
  <si>
    <t xml:space="preserve">Factura a224 Claudia Guzman Bello </t>
  </si>
  <si>
    <t>Esta factura ya fue considerada en los gastos de ingresos Propios. Devolucion de dinero.</t>
  </si>
  <si>
    <t>Recibo por $730 Julio Jimenez Aguilar</t>
  </si>
  <si>
    <t>Victoriano Flores Petronillo factura 362</t>
  </si>
  <si>
    <t>Nomina del 16 al 30 de Septiembre 2014 Oscar Perez Miranda,  Pedro Lopez Aguilar y total de la nomina</t>
  </si>
  <si>
    <t>16 al 30 septiembre de 2014</t>
  </si>
  <si>
    <t>Nomina del 16 al 30 de Septiembre, Walberto  Alejandro Rojas Tlaxcalteca</t>
  </si>
  <si>
    <t>Nomina 16 al 30 Septiembre  Regidores, Rene Meza Hurtado, Julio Jimenez Aguilar y Carlos Zafra Romero</t>
  </si>
  <si>
    <t>Nomina del 1 al 15 de Septiembre 2014 Oscar Perez Miranda,Jose Flores Hernandez ,  Pedro Lopez Aguilar y total de la nomina</t>
  </si>
  <si>
    <t>1 al 15 septiembre</t>
  </si>
  <si>
    <t>Realizar correctamente el calculo del sueldo de Oscar Perez Miranda,Jose Flores Hernandez y  Pedro Lopez Aguilar,asi como del total de la nomina  ya que la suma  no coincide,</t>
  </si>
  <si>
    <t>1 al 15 Septiembre</t>
  </si>
  <si>
    <t>Nomina del 1 al 15 de Septiembre, Walberto  Alejandro Rojas Tlaxcalteca</t>
  </si>
  <si>
    <t>1 al 16 Septiembre</t>
  </si>
  <si>
    <t xml:space="preserve">Realizar correctamente el calculo del sueldo de Julio Jimenez Aguiar. Detallar por que se le paga menos al Regidor Rene Meza Hurtado.La nomina debe ser firmada por el Regidor de Salud  Carlos Zafra en donde le corresponda. </t>
  </si>
  <si>
    <t>OCTUBRE</t>
  </si>
  <si>
    <t>Renata Alejandra Orta Hernandez Factura 110</t>
  </si>
  <si>
    <t>Presentar que tipo de control se lleva con los ingresos propios</t>
  </si>
  <si>
    <t>EL &amp; A Asociados Factura 29</t>
  </si>
  <si>
    <t>Recibo por $500 Alejandro Castillo Flores compra de uniformes</t>
  </si>
  <si>
    <t>Recibo por $800  compra de uniformes</t>
  </si>
  <si>
    <t>Presentar fotografias, especificar cunatos uniformes se compraron y quine recibio el dinero .Se necesita presentar la factura</t>
  </si>
  <si>
    <t>Presentar fotografias, especificar cunatos uniformes se compraron.Se necesita presentar  la factura.</t>
  </si>
  <si>
    <t>Jerzy Israel Sonora Gastaldi Factura 50</t>
  </si>
  <si>
    <t>Jerzy Israel Sonora Gastaldi Factura 54</t>
  </si>
  <si>
    <t>Presentar lista y fotografias de los lugares donde fueron colocadas las  lamparas</t>
  </si>
  <si>
    <t>EL &amp; A Asociados Factura 16</t>
  </si>
  <si>
    <t>Presentar los asuntos en que asesoro al cabildo</t>
  </si>
  <si>
    <t>Jerzy Israel Sonora  Gastaldi Factura 52</t>
  </si>
  <si>
    <t>Jerzy Israel Sonora Gastaldi Factura 53</t>
  </si>
  <si>
    <t>Jerzy Israel Sonora Gastaldi Factura 51</t>
  </si>
  <si>
    <t>Alma DeliaVarela Morales</t>
  </si>
  <si>
    <t>Presentar lista de las personas que fueron credencializadas</t>
  </si>
  <si>
    <t>Nomina del 16 al 30 de Octubre 2014  Pedro Lopez Aguilar y total de la nomina</t>
  </si>
  <si>
    <t>Realizar correctamente el calculo del sueldo de  Pedro Lopez Aguilar,asi como del total de la nomina  ya que la suma  no coincide,</t>
  </si>
  <si>
    <t>Nomina del 16 al 31 de Octubre, Walberto  Alejandro Rojas Tlaxcalteca</t>
  </si>
  <si>
    <t>16 al 31 Octubre</t>
  </si>
  <si>
    <t>Nomina 16 al 31 Octubre Aristoteles Hernandez, Juan Francisco Alvarado, Yara Mello, Jose Zecua, Dra. Nayeli Popoca, Leonardo Samiento</t>
  </si>
  <si>
    <t>16 al 31 octubre</t>
  </si>
  <si>
    <t>Nomina 16 al 30 Octubre  Regidores, Rene Meza Hurtado,  y Carlos Zafra Romero</t>
  </si>
  <si>
    <t xml:space="preserve">Detallar por que se le paga menos al Regidor Rene Meza Hurtado.La nomina debe ser firmada por el Regidor de Salud  Carlos Zafra en donde le corresponda. </t>
  </si>
  <si>
    <t>Nomina del 1 al 15 de Octubre 2014  Pedro Lopez Aguilar y total de la nomina</t>
  </si>
  <si>
    <t>Nomina del 1 al 15 de Octubre, Walberto  Alejandro Rojas Tlaxcalteca</t>
  </si>
  <si>
    <t>Nomina 1 al 15 Octubre Aristoteles Hernandez, Juan Francisco Alvarado, Yara Mello, Jose Zecua, Dra. Nayeli Popoca, Leonardo Samiento</t>
  </si>
  <si>
    <t>Calcular correctamente el total de sueldo y subsidio al empleo</t>
  </si>
  <si>
    <t>1 al 15 octubre</t>
  </si>
  <si>
    <t xml:space="preserve">Nomina 1 al 15 Octubre  Regidores, Rene Meza Hurtado,  </t>
  </si>
  <si>
    <t xml:space="preserve">Detallar por que se le paga menos al Regidor Rene Meza Hurtado. </t>
  </si>
  <si>
    <t>Comedores  de Piedra Factura 2993</t>
  </si>
  <si>
    <t>Detallar actividades realizadas y con quien</t>
  </si>
  <si>
    <t>Detallar a quien se le dio viaticos y por que motivo, que actividades realizo.</t>
  </si>
  <si>
    <t>Presentar Contrato</t>
  </si>
  <si>
    <t>NOVIEMBRE</t>
  </si>
  <si>
    <t>Vias concesionadas de Carreteras factura 31255</t>
  </si>
  <si>
    <t>Vias concesionadas de Carreteras factura 33339</t>
  </si>
  <si>
    <t>Gastronomica Centurion sa de cv factura 767</t>
  </si>
  <si>
    <t>Silvina Sofia Gonsaga Mendez factura 7D1E2423</t>
  </si>
  <si>
    <t>Elle Multiservicios Factura 51</t>
  </si>
  <si>
    <t>Jerzy Israel Sonora Gastaldi Factura 215</t>
  </si>
  <si>
    <t>Jerzy Israel Sonora Gastaldi Factura 216</t>
  </si>
  <si>
    <t>Jerzy Israel Sonora Gastaldi Factura 218</t>
  </si>
  <si>
    <t>Explicar porque si el festejo de dia de muertos fue el 1 y 2 de noviembre, la factura se expidio hasta el 30 de noviembre.</t>
  </si>
  <si>
    <t>Karina Aguilar Tellez Factura 66</t>
  </si>
  <si>
    <t>Jerzy Israel Sonora Gastaldi Factura 206</t>
  </si>
  <si>
    <t>Jerzy Israel Sonora  Gastaldi Factura 205</t>
  </si>
  <si>
    <t>Telefonos de Mexico Factura 030414110058646</t>
  </si>
  <si>
    <t>Presentar recibo completo</t>
  </si>
  <si>
    <t>16 al 30 noviembre</t>
  </si>
  <si>
    <t>Nomina del 16 al 30 de  Noviembre, Walberto  Alejandro Rojas Tlaxcalteca, total de nomina</t>
  </si>
  <si>
    <t>Nomina 16 al 30 Noviembre  Regidores, Rene Meza Hurtado,  y Carlos Zafra Romero</t>
  </si>
  <si>
    <t>1 al 15 noviembre</t>
  </si>
  <si>
    <t>Nomina del 1 al 15 de  Noviembre, Walberto  Alejandro Rojas Tlaxcalteca, total de nomina</t>
  </si>
  <si>
    <t>Nomina 1 al 15 Noviembre  Regidores, Rene Meza Hurtado,  y Carlos Zafra Romero</t>
  </si>
  <si>
    <t>DICIEMBRE</t>
  </si>
  <si>
    <t>Vias Concesionadas de Carretera Factura 41489</t>
  </si>
  <si>
    <t>Vias Concesionadas de Carretera Factura 41482</t>
  </si>
  <si>
    <t>Presentar lista de Personal al que se le otorgo el viatico y actividades que realizo.</t>
  </si>
  <si>
    <t>Factura RFC: OIAS760918GB8</t>
  </si>
  <si>
    <t>Presentar Datos fiscales completos del emisor de esta factura, el numero de esta.Presentar lista de Personal y actividades que realuzaron.</t>
  </si>
  <si>
    <t>Compensacion Fin de año y Compensacion anual Maribel Aguilar Palacios</t>
  </si>
  <si>
    <t>Nomina del 16 al 31 de Diciembre, Walberto  Alejandro Rojas Tlaxcalteca, total de nomina</t>
  </si>
  <si>
    <t>16 al 31 diciembre</t>
  </si>
  <si>
    <t>Nomina del 16 al 31 Diciembre, Marycela Ortiz Rosas, total de nomina</t>
  </si>
  <si>
    <t>Nomina 16 al 31 Diciembre  Regidores, Rene Meza Hurtado,  y Carlos Zafra Romero</t>
  </si>
  <si>
    <t xml:space="preserve">Detallar por que se le paga menos al Regidor Rene Meza Hurtado.¡Porque no se incluyo en la nomina  el Regidor de Salud  Carlos Zafra?  </t>
  </si>
  <si>
    <t>Nomina del 1 al 15 de Diciembre, Walberto  Alejandro Rojas Tlaxcalteca, total de nomina</t>
  </si>
  <si>
    <t>Nomina del 1 al 15 Diciembre, Marycela Ortiz Rosas, total de nomina</t>
  </si>
  <si>
    <t>Nomina 1 al 15 Diciembre  Regidores, Rene Meza Hurtado,  y Carlos Zafra Romero</t>
  </si>
  <si>
    <t>1 al 15 diciembre</t>
  </si>
  <si>
    <t>Falta relacion  pago aguinaldos Regidores</t>
  </si>
  <si>
    <t>diciembre</t>
  </si>
  <si>
    <t>¿Por qué no se incluyo la relacion de pagos de aguinaldo a regidores?</t>
  </si>
  <si>
    <t>15 AL 31 MAYO</t>
  </si>
  <si>
    <t>Folios Rastro 001 al 100</t>
  </si>
  <si>
    <t>Presentar los folios</t>
  </si>
  <si>
    <t>Folios Recoleccion de Basura 097-108</t>
  </si>
  <si>
    <t>Nazario Alfredo Hurtado Gutierrez Facturas 9 y  10</t>
  </si>
  <si>
    <t>Recibo por 887.50 para Fidel Jimenez Hernandez, por pago de servicio a maquina</t>
  </si>
  <si>
    <t>Presentar Factura o Contrato</t>
  </si>
  <si>
    <t>Presentar Factura o Contrato. Falta firma de Propietario de Gobernacion</t>
  </si>
  <si>
    <t>Falta firma de Willehado Antonio Gomez Ramirez</t>
  </si>
  <si>
    <t>23 al 28 junio</t>
  </si>
  <si>
    <t>Nomina Rastro del 23 al 28 Junio.</t>
  </si>
  <si>
    <t>Nomina Rastro del 16 al 21 Junio.</t>
  </si>
  <si>
    <t>16 AL 21 Junio</t>
  </si>
  <si>
    <t>9 al 14 Junio</t>
  </si>
  <si>
    <t>2 al 7 Junio</t>
  </si>
  <si>
    <t>Nomina Rastro del 2 al 7 Junio</t>
  </si>
  <si>
    <t>2 al 28 junio</t>
  </si>
  <si>
    <t>Nominas Rastro</t>
  </si>
  <si>
    <t>Explicar cual es el motivo  por el que varia el sueldo de los empleados por semana</t>
  </si>
  <si>
    <t>Folios Rastro 101 al 145</t>
  </si>
  <si>
    <t>Especificar porque tiene precios menores al indicado por el articulo 19  ley ingresos 2014</t>
  </si>
  <si>
    <t>Folios de recoleccion de basura 0001 al 120</t>
  </si>
  <si>
    <t>Especificar porque tiene precios menores al indicado por el articulo 22  ley ingresos 2014</t>
  </si>
  <si>
    <t>Folios 1 al 57 Ambulantes</t>
  </si>
  <si>
    <t>Presentar giro de cada  de cada ambulante y ubicación. Presentar padron de ambulantes</t>
  </si>
  <si>
    <t>Especificar porque tiene precio mayor al indicado por el articulo 30 inciso 7  ley ingresos 2014</t>
  </si>
  <si>
    <t>Recibo por 190 por servicio de Estacionamiento</t>
  </si>
  <si>
    <t>Falta el sello</t>
  </si>
  <si>
    <t>Folios Rastro 147 al 324</t>
  </si>
  <si>
    <t>Folios 20 al 56 estacionamiento</t>
  </si>
  <si>
    <t>Folios 1 al 19 estacionamiento</t>
  </si>
  <si>
    <t>Recibos generales 1 al 26</t>
  </si>
  <si>
    <t>Presentar requisitos que solicita la junta auxiliar por cada constancia que emite</t>
  </si>
  <si>
    <t>Nomina 16 al 31 Julio Asistente Hacienda, Asistente salud, Mantenimiento,Aux. casa de salud,intendencia</t>
  </si>
  <si>
    <t>Dar explicacion de porque se pago de ingresos propios.Falta total de Sueldo y subsidio al empleo Aux. casa de salud e intendencia.</t>
  </si>
  <si>
    <t>Recibos por prestar servicios del 15 al 31 de Julio Marycela Ortiz Rojas</t>
  </si>
  <si>
    <t>Explicar porque se le volvio a pagar el dia 15 deJulio cuando ya esta considerado en la primera quincena</t>
  </si>
  <si>
    <t>Recibos por prestar servicios del 15 al 31 de Julio Ricardo Martinez Martinez</t>
  </si>
  <si>
    <t>Recibos por prestar servicios del 15 al 31 de Julio Jorge Paez Tlacaltech</t>
  </si>
  <si>
    <t>Recibos por prestar servicios del 15 al 31 de Julio Maximo Xelhuantzi ramirez</t>
  </si>
  <si>
    <t>Recibos por prestar servicios del 15 al 31 de Julio Hilario Mateos Alvarado</t>
  </si>
  <si>
    <t>Recibos por prestar servicios del 15 al 31 de Julio Fabiana Rendon Rodriguez</t>
  </si>
  <si>
    <t>Recibos por prestar servicios del 15 al 31 de Julio Monica Rodriguez Casquera</t>
  </si>
  <si>
    <t>Blanca Celia Torres e hijos Factura 597</t>
  </si>
  <si>
    <t>INGRESOS PROPIOS</t>
  </si>
  <si>
    <t>Folios Rastro 325 al 547</t>
  </si>
  <si>
    <t>Folios de recoleccion de basura 741 al 1530</t>
  </si>
  <si>
    <t>Folios de recoleccion de basura 121 al 740</t>
  </si>
  <si>
    <t>Folios 58 al 322 Ambulantes</t>
  </si>
  <si>
    <t>Folios 323 al 554  Ambulantes</t>
  </si>
  <si>
    <t>Folios 57 al 186 estacionamiento</t>
  </si>
  <si>
    <t>Presentar recibos o documentos que amparen lo cobrado</t>
  </si>
  <si>
    <t>Recibos generales 27 al 58</t>
  </si>
  <si>
    <t>Presentar oficio de peticion, agradecimeinto y oficio de condonacion.</t>
  </si>
  <si>
    <t xml:space="preserve">Recibo general No. 37 </t>
  </si>
  <si>
    <t>Recibo por prestar servicio en la presidencia 15 al 29 de agosto Angelica Martinez Tecpa</t>
  </si>
  <si>
    <t>Explicar porque se le volvio a pagar el dia 15 de Agosto cuando ya esta considerado en la primera quincena, y no se le pagaron los dias 30 y 31 de agosto</t>
  </si>
  <si>
    <t xml:space="preserve">Explicar porque se le volvio a pagar el dia 4 de Agosto cuando ya esta considerado en la primera quincena, </t>
  </si>
  <si>
    <t>Recibo por prestar servicio en la presidencia 4 de   agosto Angelica Martinez Tecpa</t>
  </si>
  <si>
    <t>Nomina 1 al 15 Agosto  Asistente Hacienda, Asistente salud, Mantenimiento,Aux. casa de salud,intendencia</t>
  </si>
  <si>
    <t>Victoriano Flores Petronillo Facturas 343 y 345</t>
  </si>
  <si>
    <t>Folios Rastro 548 al 777</t>
  </si>
  <si>
    <t>Folios de recoleccion de basura 1531 al 2176</t>
  </si>
  <si>
    <t>Folios 187 al 444 estacionamiento</t>
  </si>
  <si>
    <t>Serviciio de  baño de jacalon</t>
  </si>
  <si>
    <t>Recibos generales 59 al 94</t>
  </si>
  <si>
    <t>Recibo por apoyo a desarrollo de la cabalgata Raymundo Atenco Morales</t>
  </si>
  <si>
    <t>Recibo por apoyo a desarrollo de la cabalgata Jose Antonio Alvarado Lopez</t>
  </si>
  <si>
    <t>Recibo por apoyo a desarrollo de la cabalgata Jose Eduardo Sarmiento Peralta</t>
  </si>
  <si>
    <t xml:space="preserve">Explicar poque se le esta pagado doble </t>
  </si>
  <si>
    <t>Especificar porque se le  esta pagando a un particular la luz.¿Que relacion tiene con la junta auxiliar?</t>
  </si>
  <si>
    <t>Recibo de Luz Juan Flores Diaz, Ex obreros de Metepec, Comité de Agua Potable</t>
  </si>
  <si>
    <t>Contrato de Prestacion de Servicios con Jorge Hernandez Anguiano</t>
  </si>
  <si>
    <t>Explicar  porque en la clausula decima se debe aplicar el codigo Civil del estado de Coahuila, estando en Puebal. Falta la firma del prestatario</t>
  </si>
  <si>
    <t>Folios Rastro 778 al 923</t>
  </si>
  <si>
    <t>Folios de recoleccion de basura 2177 al  2756</t>
  </si>
  <si>
    <t>Folios 823 al 1125  Ambulantes</t>
  </si>
  <si>
    <t>Folios 445 al 489 estacionamiento</t>
  </si>
  <si>
    <t>Recibos generales 95 al 140</t>
  </si>
  <si>
    <t>Recibo $478 Maricela Ortiz Rosas</t>
  </si>
  <si>
    <t>Especificar que trabajo hicieron asi como presentar fotografias.</t>
  </si>
  <si>
    <t>Recibo $500 Rolando Padillla Aponte</t>
  </si>
  <si>
    <t>Explicar cual es el motivo  por el que se rentaron las sillas, si fue evento se necesita fotografias y quien lo solicito.</t>
  </si>
  <si>
    <t xml:space="preserve">Recibo por $438 Delia Paez Garcia </t>
  </si>
  <si>
    <t>Presentar fotografias del evento</t>
  </si>
  <si>
    <t xml:space="preserve">Recibo por $300 Raul Ramirez Cisneros </t>
  </si>
  <si>
    <t>Presentar fotografias del evento.Explicar  que tipo de apoyo se dio.</t>
  </si>
  <si>
    <t>Recibo por $300 Jose Zecua Lezama</t>
  </si>
  <si>
    <t>Recibo por $300 Natalia Popoca Gomez</t>
  </si>
  <si>
    <t>Recibo por $300 Mario Espinoza Paz</t>
  </si>
  <si>
    <t xml:space="preserve">2 Recibo por $689 Fortino Serafin Flores impresion boletos limpia </t>
  </si>
  <si>
    <t>Presentar facturas. Indicar el numoer total de folios que se mando a imprimir.</t>
  </si>
  <si>
    <t>Recibo por $85 Fernando Sanchez Rendon</t>
  </si>
  <si>
    <t>Recibo por $600 Maria de Lourdes Rojas Hernandez</t>
  </si>
  <si>
    <t>Falta firma de Maria de Lourdes Rojas Hernandez. Presentar contrato o factura.</t>
  </si>
  <si>
    <t>Victoriano Flores Petronillo Facturas 388</t>
  </si>
  <si>
    <t>Cesar Sosa Garcia Factura A86</t>
  </si>
  <si>
    <t>Recibo por $800 Maria de Lourdes Rojas Hernandez</t>
  </si>
  <si>
    <t xml:space="preserve"> Presentar contrato o factura.</t>
  </si>
  <si>
    <t>Folios Rastro 924 al 1135</t>
  </si>
  <si>
    <t>Folios de recoleccion de basura 2757 al  3283</t>
  </si>
  <si>
    <t>Realizar correctamente el calculo del sueldo de  Pedro Lopez Aguilar,asi como del total de la nomina  ya que la suma  no coincide.</t>
  </si>
  <si>
    <t>Folios 1126 al 1368  Ambulantes</t>
  </si>
  <si>
    <t>Folios 490 al 500 estacionamiento</t>
  </si>
  <si>
    <t>Especificar porque tiene precio mayor al indicado por el articulo 30 inciso 7  ley ingresos 2014.Explicar poque se emitieron menos boletos que en otros meses.</t>
  </si>
  <si>
    <t>Recibos generales 141 al 199</t>
  </si>
  <si>
    <t>Recibos Telmex $1015 y $549</t>
  </si>
  <si>
    <t>Presentar los recibos completos</t>
  </si>
  <si>
    <t>Recibo por $500 Herlinda Medina Morales</t>
  </si>
  <si>
    <t>Presentar factura o contrato, asi como fotografias.</t>
  </si>
  <si>
    <t>Recibo por $750 Luis Miguel Casquera Paquini</t>
  </si>
  <si>
    <t>Victoriano Flores Petronillo Factura 426</t>
  </si>
  <si>
    <t>Presentar lista y fotorgrafias de los lugares donde fueron colocados.</t>
  </si>
  <si>
    <t>Presentar factura o contrato.¿Quien solicito el viaje ?</t>
  </si>
  <si>
    <t>Recibo por $30 Virginia Perez Noriega</t>
  </si>
  <si>
    <t>Recibo por $254 Juan Francisco Alvarado Lopez</t>
  </si>
  <si>
    <t>Presentar recibo de CFE</t>
  </si>
  <si>
    <t>Recibo por $130 Jose Zecua Lezama</t>
  </si>
  <si>
    <t>Presentar relacion del inventario.</t>
  </si>
  <si>
    <t>Recibo por $50 Juan Francisco Alvarado Lopez</t>
  </si>
  <si>
    <t>Presentar la factura.</t>
  </si>
  <si>
    <t>Recibo por $75 Jesus Actual Jacinto</t>
  </si>
  <si>
    <t>Recibo Aristoteles Hernandez Hueyotengo</t>
  </si>
  <si>
    <t>Explicar el motivo por el que se le pago con recibo simple, el ya esta en nomina.¿Quien solicito el trabajo, presentar la carta de peticion y agradecimiento?</t>
  </si>
  <si>
    <t>Nueva Walt Mart de Mexico Factura IBAAL17011</t>
  </si>
  <si>
    <t>¿Para que se hizo la compra de Frutsi?</t>
  </si>
  <si>
    <t>Recibo por $150 Aristoteles Hernandez Hueyotenco</t>
  </si>
  <si>
    <t xml:space="preserve">Recibo por $220 Juan Francisco Alvarado Lopez </t>
  </si>
  <si>
    <t xml:space="preserve">Recibo por $900 Jose Antonio Alvarado Lopez </t>
  </si>
  <si>
    <t xml:space="preserve">Recibo por $1000 Maribel Aguilar Palacios </t>
  </si>
  <si>
    <t>Faltan firmas de Presidente auxilioar y propietario de gobernacion. Carta de peticion y agradecimeinto, asi como fotografias</t>
  </si>
  <si>
    <t xml:space="preserve">Recibo por $100 Jose Zecua Lezama </t>
  </si>
  <si>
    <t>Victoriano Flores Petronillo Factura 413</t>
  </si>
  <si>
    <t>Recibo por $900 Aristoteles Hernandez Hueyotenco</t>
  </si>
  <si>
    <t>Presentar factura</t>
  </si>
  <si>
    <t>Recibo por $560 Maria de la Lourdes Rojas Hernandez</t>
  </si>
  <si>
    <t>Faltan sellos de la Junta Auxiliar. Presentar factura</t>
  </si>
  <si>
    <t>Recibo por $60 Jose Flores Hernandez</t>
  </si>
  <si>
    <t>Recibo por $230 Fernando Sanchez Rendon</t>
  </si>
  <si>
    <t>El monto de la factura fue de 217.50 y el recibo viene por $230, explicar que se adquirio o que se hizo con la diferencia</t>
  </si>
  <si>
    <t>Recibo por $60 Juan Francisco Alvarado Lopez</t>
  </si>
  <si>
    <t>Recibo por $400 Oscar Perez Miranda</t>
  </si>
  <si>
    <t>Recibo por $700 German Roberto Corzo Zarate</t>
  </si>
  <si>
    <t>Recibo por $100 Jose Flores Hernandez</t>
  </si>
  <si>
    <t>Recibo por $200 Angel Calderon Moncada</t>
  </si>
  <si>
    <t>Presentar factura. La copia del Ife no se ve, presentarla nuevamente</t>
  </si>
  <si>
    <t>Recibo por $900 Luis Felipe Reyes Rodriguez</t>
  </si>
  <si>
    <t>Presentar  factura</t>
  </si>
  <si>
    <t>Folios Rastro 1136 al 1315</t>
  </si>
  <si>
    <t>Folios de recoleccion de basura 3284 al  3819</t>
  </si>
  <si>
    <t>Folios 1369 al 1680  Ambulantes</t>
  </si>
  <si>
    <t>Folios 501 al 540 estacionamiento</t>
  </si>
  <si>
    <t>Recibos generales 200 al 214</t>
  </si>
  <si>
    <t xml:space="preserve">Presentar giro de cada  de cada ambulante y ubicación. Presentar padron de ambulantes. </t>
  </si>
  <si>
    <t>Recibo por $2500 Angel Gonzalez Nieto</t>
  </si>
  <si>
    <t xml:space="preserve">¿Por qué se pago de ingresos propios y no con participaciones? </t>
  </si>
  <si>
    <t>Recibo por $1400 Leticia Caltenco Martinez</t>
  </si>
  <si>
    <t>Aguinaldo propietarios de Gobernacion, Hacienda, obras, Auxiliar Tesoreria</t>
  </si>
  <si>
    <t>Recibo por $30 Maura Tello Medina</t>
  </si>
  <si>
    <t>Recibo por $15 Maura Tello Medina</t>
  </si>
  <si>
    <t>Recibo por $120 Espinoza Paz Mario</t>
  </si>
  <si>
    <t>Presentar factura¿Qué tipo de apoyo dio?</t>
  </si>
  <si>
    <t>Recibo por $120 Ramirez Cisneros Raul</t>
  </si>
  <si>
    <t>Recibo por $1000 Luis Miguel Casquera Paquini</t>
  </si>
  <si>
    <t>Presentar factura o contrato, asi como fotos</t>
  </si>
  <si>
    <t>El elefante baños y azulejos Factura 2472</t>
  </si>
  <si>
    <t>Presentar lista y fotografias de los lugares donde fueron colocados</t>
  </si>
  <si>
    <t>Recibo por $750 Sugey Martinez Perez</t>
  </si>
  <si>
    <t>Especificar porque tiene precio mayor al indicado por el articulo 30 inciso 7  ley ingresos 2014.</t>
  </si>
  <si>
    <t>Recibo por $500 Sugey Martinez Perez</t>
  </si>
  <si>
    <t>Factura 36  Felipe Peña Montes</t>
  </si>
  <si>
    <t>Presentar recibo simple con firma  con ife ,las cantidades de la factura no coinciden</t>
  </si>
  <si>
    <t>Recibo Telmex por $549</t>
  </si>
  <si>
    <t>Recibo Telmex por $1151</t>
  </si>
  <si>
    <t>Recibo Telmex por $1052</t>
  </si>
  <si>
    <t>Recibo por $480.50 Maricela Ortiz Rosas</t>
  </si>
  <si>
    <t>Bernarda Tapia Cano Factura B1822</t>
  </si>
  <si>
    <t>Justificar consumo</t>
  </si>
  <si>
    <t>Recibo por $300 Arturo Alvarado Lopez</t>
  </si>
  <si>
    <t>Presentar factura o .¿Que tipo de apoyo se dio ?</t>
  </si>
  <si>
    <t>Recibo por $400 Micaela Hernandez Lopez</t>
  </si>
  <si>
    <t>Especificar que tipo de apoyo se dio, carta de peticion y agradecimiento.</t>
  </si>
  <si>
    <t>Recibo por $300 German Ortiz Trinidad</t>
  </si>
  <si>
    <t>Recibo por $60 Virginia Perez Noriega</t>
  </si>
  <si>
    <t>Recibo por $800 German Roberto Corzo Zarate</t>
  </si>
  <si>
    <t>Recibo por $180 Julio Aguilar Jimenez</t>
  </si>
  <si>
    <t>Recibo por $23 y $50 Carlos Hernandez Roa</t>
  </si>
  <si>
    <t>Folios Rastro 1316 al 1526</t>
  </si>
  <si>
    <t>Folios de recoleccion de basura 3820 al  4339</t>
  </si>
  <si>
    <t>Folios 1701 al 1800  Ambulantes</t>
  </si>
  <si>
    <t>Presentar los folios, ya que no se incluyeron dentro de ingresos.</t>
  </si>
  <si>
    <t>Folios 1681 al 1700 y 1801 al 1985  Ambulantes</t>
  </si>
  <si>
    <t>Folios 541 al 561 estacionamiento</t>
  </si>
  <si>
    <t>Recibos generales 215 al 236</t>
  </si>
  <si>
    <t xml:space="preserve">                                        HOJA : 1 DE 45</t>
  </si>
  <si>
    <t xml:space="preserve">                                        HOJA : 2 DE 45</t>
  </si>
  <si>
    <t xml:space="preserve">                                        HOJA : 3 DE 45</t>
  </si>
  <si>
    <t xml:space="preserve">                                        HOJA : 4 DE 45</t>
  </si>
  <si>
    <t xml:space="preserve">                                        HOJA : 5 DE 45</t>
  </si>
  <si>
    <t xml:space="preserve">                                        HOJA : 6 DE 45</t>
  </si>
  <si>
    <t xml:space="preserve">                                        HOJA : 7 DE 45</t>
  </si>
  <si>
    <t xml:space="preserve">                                        HOJA : 8 DE 45</t>
  </si>
  <si>
    <t xml:space="preserve">                                        HOJA : 9 DE 45</t>
  </si>
  <si>
    <t xml:space="preserve">                                        HOJA : 10 DE 45</t>
  </si>
  <si>
    <t xml:space="preserve">                                        HOJA : 11 DE 45</t>
  </si>
  <si>
    <t xml:space="preserve">                                        HOJA : 12 DE 45</t>
  </si>
  <si>
    <t xml:space="preserve">                                        HOJA : 13 DE 45</t>
  </si>
  <si>
    <t xml:space="preserve">                                        HOJA : 14 DE 45</t>
  </si>
  <si>
    <t xml:space="preserve">                                        HOJA : 15 DE 45</t>
  </si>
  <si>
    <t xml:space="preserve">                                        HOJA : 16 DE 45</t>
  </si>
  <si>
    <t xml:space="preserve">                                        HOJA : 17 DE 45</t>
  </si>
  <si>
    <t xml:space="preserve">                                        HOJA : 18 DE 45</t>
  </si>
  <si>
    <t xml:space="preserve">                                        HOJA : 19 DE 45</t>
  </si>
  <si>
    <t xml:space="preserve">                                        HOJA : 20 DE 45</t>
  </si>
  <si>
    <t xml:space="preserve">                                        HOJA : 21 DE 45</t>
  </si>
  <si>
    <t xml:space="preserve">                                        HOJA : 22 DE 45</t>
  </si>
  <si>
    <t xml:space="preserve">                                        HOJA : 23 DE 45</t>
  </si>
  <si>
    <t xml:space="preserve">                                        HOJA : 24 DE 45</t>
  </si>
  <si>
    <t xml:space="preserve">                                        HOJA : 25 DE 45</t>
  </si>
  <si>
    <t xml:space="preserve">                                        HOJA : 26 DE 45</t>
  </si>
  <si>
    <t xml:space="preserve">                                        HOJA : 27 DE 45</t>
  </si>
  <si>
    <t xml:space="preserve">                                        HOJA : 28 DE 45</t>
  </si>
  <si>
    <t xml:space="preserve">                                        HOJA : 29 DE 45</t>
  </si>
  <si>
    <t xml:space="preserve">                                        HOJA : 30 DE 45</t>
  </si>
  <si>
    <t xml:space="preserve">                                        HOJA : 31 DE 45</t>
  </si>
  <si>
    <t xml:space="preserve">                                        HOJA : 32 DE 45</t>
  </si>
  <si>
    <t xml:space="preserve">                                        HOJA : 33 DE 45</t>
  </si>
  <si>
    <t xml:space="preserve">                                        HOJA : 34 DE 45</t>
  </si>
  <si>
    <t xml:space="preserve">                                        HOJA : 35 DE 45</t>
  </si>
  <si>
    <t xml:space="preserve">                                        HOJA : 36 DE 45</t>
  </si>
  <si>
    <t xml:space="preserve">                                        HOJA : 37 DE 45</t>
  </si>
  <si>
    <t xml:space="preserve">                                        HOJA : 38 DE 45</t>
  </si>
  <si>
    <t xml:space="preserve">                                        HOJA : 39 DE 45</t>
  </si>
  <si>
    <t xml:space="preserve">                                        HOJA : 40 DE 45</t>
  </si>
  <si>
    <t xml:space="preserve">                                        HOJA : 41 DE 45</t>
  </si>
  <si>
    <t xml:space="preserve">                                        HOJA : 42 DE 45</t>
  </si>
  <si>
    <t xml:space="preserve">                                        HOJA : 43 DE 45</t>
  </si>
  <si>
    <t xml:space="preserve">                                        HOJA : 44 DE 45</t>
  </si>
  <si>
    <t xml:space="preserve">                                        HOJA : 45 DE 45</t>
  </si>
  <si>
    <t>Monto total observado</t>
  </si>
  <si>
    <t>Presentar requisitos que solicita la junta auxiliar por cada constancia que emite. Presentar oficio de condonacion por parte de Presidente Municipal. Hay una diferencia de 1130 en la suma de los recibos.Se necesita la devolucion del dinero</t>
  </si>
  <si>
    <t>NO. DE PLIEGO:     003/2015</t>
  </si>
  <si>
    <t>Por acuerdo de cabildo con fecha 7 de febrero de 2012, se autorizo como maximo para la presentacion de recibos simples la cantidad de $3,000.00(Tres mil pesos 00/100 MN) y de manera excepcional la cantidad de $5,000.00(Cinco mil Pesos 00/100 MN) para las Junta Auxilires Municipales.</t>
  </si>
  <si>
    <t>Revisar Codigo Fiscal Municipal del Estado Libre y Soberano de Puebla Articulo 15 inciso I,II,III y IV , con respecto a las autoridades que estan facultadas para realizar cobros a la ciudadania.</t>
  </si>
  <si>
    <t>Presentar copia de todas las actas del libro de cabidlo</t>
  </si>
  <si>
    <t>Presentar las copias para su revision</t>
  </si>
  <si>
    <t xml:space="preserve">Presentar nomina con retencion de ISR. </t>
  </si>
  <si>
    <t>C.P. HERNAN KUREZYN DIAZ</t>
  </si>
  <si>
    <t xml:space="preserve">              CONTRALORA MUNICIPAL</t>
  </si>
  <si>
    <t>AUXILIAR DE FISCALIZACIÓN</t>
  </si>
  <si>
    <t xml:space="preserve">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</si>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</sst>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quot;$&quot;#,##0.00"/>
    <numFmt numFmtId="165" formatCode="[$-F800]dddd\,\ mmmm\ dd\,\ yyyy"/>
  </numFmts>
  <fonts count="9" x14ac:knownFonts="1">
    <font>
      <sz val="11"/>
      <color theme="1"/>
      <name val="Calibri"/>
      <family val="2"/>
      <scheme val="minor"/>
    </font>
    <font>
      <sz val="11"/>
      <color indexed="8"/>
      <name val="Calibri"/>
      <family val="2"/>
    </font>
    <font>
      <b/>
      <sz val="8"/>
      <color indexed="8"/>
      <name val="Arial"/>
      <family val="2"/>
    </font>
    <font>
      <sz val="8"/>
      <color theme="1"/>
      <name val="Calibri"/>
      <family val="2"/>
      <scheme val="minor"/>
    </font>
    <font>
      <sz val="8"/>
      <color indexed="8"/>
      <name val="Arial"/>
      <family val="2"/>
    </font>
    <font>
      <sz val="8"/>
      <color indexed="8"/>
      <name val="Tahoma"/>
      <family val="2"/>
    </font>
    <font>
      <sz val="8"/>
      <color theme="1"/>
      <name val="Arial"/>
      <family val="2"/>
    </font>
    <font>
      <i/>
      <sz val="8"/>
      <color indexed="8"/>
      <name val="Arial"/>
      <family val="2"/>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27">
    <xf numFmtId="0" fontId="0" fillId="0" borderId="0" xfId="0"/>
    <xf numFmtId="0" fontId="0" fillId="0" borderId="0" xfId="0"/>
    <xf numFmtId="0" fontId="0" fillId="2" borderId="0" xfId="0" applyFill="1"/>
    <xf numFmtId="0" fontId="0" fillId="2" borderId="0" xfId="0" applyFill="1" applyBorder="1"/>
    <xf numFmtId="0" fontId="3" fillId="2" borderId="0" xfId="0" applyFont="1" applyFill="1"/>
    <xf numFmtId="0" fontId="2" fillId="2" borderId="0" xfId="0" applyFont="1" applyFill="1" applyAlignment="1">
      <alignment horizontal="left"/>
    </xf>
    <xf numFmtId="0" fontId="2" fillId="2" borderId="0" xfId="0" applyFont="1" applyFill="1" applyBorder="1" applyAlignment="1">
      <alignment horizontal="left"/>
    </xf>
    <xf numFmtId="0" fontId="2" fillId="2" borderId="0" xfId="0" applyFont="1" applyFill="1" applyAlignment="1">
      <alignment horizontal="right"/>
    </xf>
    <xf numFmtId="0" fontId="2" fillId="2" borderId="0" xfId="0" applyFont="1" applyFill="1" applyAlignment="1"/>
    <xf numFmtId="0" fontId="4" fillId="2" borderId="0" xfId="0" applyFont="1" applyFill="1"/>
    <xf numFmtId="0" fontId="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2" xfId="0" applyFont="1" applyFill="1" applyBorder="1" applyAlignment="1">
      <alignment horizontal="justify" vertical="justify" wrapText="1"/>
    </xf>
    <xf numFmtId="44" fontId="4" fillId="2" borderId="1" xfId="1" applyFont="1" applyFill="1" applyBorder="1" applyAlignment="1">
      <alignment horizontal="center" vertical="center" wrapText="1"/>
    </xf>
    <xf numFmtId="0" fontId="4" fillId="2" borderId="1" xfId="0" applyFont="1" applyFill="1" applyBorder="1" applyAlignment="1">
      <alignment horizontal="justify" vertical="center" wrapText="1"/>
    </xf>
    <xf numFmtId="0" fontId="4" fillId="2" borderId="4" xfId="0" applyFont="1" applyFill="1" applyBorder="1" applyAlignment="1">
      <alignment horizontal="justify" vertical="center"/>
    </xf>
    <xf numFmtId="49" fontId="4" fillId="2" borderId="1" xfId="0" applyNumberFormat="1" applyFont="1" applyFill="1" applyBorder="1" applyAlignment="1">
      <alignment horizontal="center" vertical="center" wrapText="1"/>
    </xf>
    <xf numFmtId="0" fontId="4" fillId="2" borderId="1" xfId="0" applyFont="1" applyFill="1" applyBorder="1" applyAlignment="1">
      <alignment vertical="center" wrapText="1"/>
    </xf>
    <xf numFmtId="0" fontId="4" fillId="2" borderId="1" xfId="0" applyFont="1" applyFill="1" applyBorder="1" applyAlignment="1">
      <alignment horizontal="justify" wrapText="1"/>
    </xf>
    <xf numFmtId="0" fontId="3" fillId="2" borderId="0" xfId="0" applyFont="1" applyFill="1" applyBorder="1"/>
    <xf numFmtId="0" fontId="4" fillId="2" borderId="0" xfId="0" applyFont="1" applyFill="1" applyBorder="1" applyAlignment="1">
      <alignment horizontal="center" vertical="center" wrapText="1"/>
    </xf>
    <xf numFmtId="0" fontId="4" fillId="2" borderId="0" xfId="0" applyFont="1" applyFill="1" applyBorder="1" applyAlignment="1">
      <alignment horizontal="justify" vertical="center" wrapText="1"/>
    </xf>
    <xf numFmtId="0" fontId="4" fillId="2" borderId="0" xfId="0" applyFont="1" applyFill="1" applyBorder="1" applyAlignment="1">
      <alignment vertical="center" wrapText="1"/>
    </xf>
    <xf numFmtId="0" fontId="2" fillId="2" borderId="1" xfId="0" applyFont="1" applyFill="1" applyBorder="1" applyAlignment="1">
      <alignment horizontal="justify" wrapText="1"/>
    </xf>
    <xf numFmtId="0" fontId="2" fillId="2" borderId="0" xfId="0" applyFont="1" applyFill="1" applyBorder="1" applyAlignment="1">
      <alignment horizontal="justify" wrapText="1"/>
    </xf>
    <xf numFmtId="0" fontId="2" fillId="2" borderId="0" xfId="0" applyFont="1" applyFill="1" applyBorder="1" applyAlignment="1">
      <alignment horizontal="center" vertical="center" wrapText="1"/>
    </xf>
    <xf numFmtId="0" fontId="4" fillId="2" borderId="1" xfId="0" applyFont="1" applyFill="1" applyBorder="1" applyAlignment="1">
      <alignment horizontal="center" vertical="center"/>
    </xf>
    <xf numFmtId="39" fontId="4" fillId="2" borderId="3" xfId="1" applyNumberFormat="1" applyFont="1" applyFill="1" applyBorder="1" applyAlignment="1">
      <alignment horizontal="center" vertical="center" wrapText="1"/>
    </xf>
    <xf numFmtId="3" fontId="3" fillId="2" borderId="0" xfId="0" applyNumberFormat="1" applyFont="1" applyFill="1"/>
    <xf numFmtId="164" fontId="4" fillId="2" borderId="1" xfId="1" applyNumberFormat="1" applyFont="1" applyFill="1" applyBorder="1" applyAlignment="1">
      <alignment horizontal="center" vertical="center" wrapText="1"/>
    </xf>
    <xf numFmtId="164" fontId="4" fillId="2" borderId="3" xfId="1"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164" fontId="0" fillId="2" borderId="0" xfId="0" applyNumberFormat="1" applyFill="1"/>
    <xf numFmtId="164" fontId="3" fillId="2" borderId="1" xfId="0" applyNumberFormat="1" applyFont="1" applyFill="1" applyBorder="1" applyAlignment="1">
      <alignment horizontal="center"/>
    </xf>
    <xf numFmtId="165" fontId="4"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2" borderId="2" xfId="0" applyFont="1" applyFill="1" applyBorder="1" applyAlignment="1">
      <alignment horizontal="center" vertical="justify" wrapText="1"/>
    </xf>
    <xf numFmtId="44" fontId="0" fillId="2" borderId="0" xfId="0" applyNumberFormat="1" applyFill="1"/>
    <xf numFmtId="0" fontId="0" fillId="2" borderId="0" xfId="0" applyFont="1" applyFill="1"/>
    <xf numFmtId="164" fontId="4" fillId="2" borderId="3" xfId="0" applyNumberFormat="1" applyFont="1" applyFill="1" applyBorder="1" applyAlignment="1">
      <alignment horizontal="center" vertical="center" wrapText="1"/>
    </xf>
    <xf numFmtId="164" fontId="3" fillId="2" borderId="0" xfId="0" applyNumberFormat="1" applyFont="1" applyFill="1"/>
    <xf numFmtId="164" fontId="2" fillId="2" borderId="3" xfId="0" applyNumberFormat="1" applyFont="1" applyFill="1" applyBorder="1" applyAlignment="1">
      <alignment horizontal="center" vertical="center" wrapText="1"/>
    </xf>
    <xf numFmtId="164" fontId="2" fillId="2" borderId="0" xfId="0" applyNumberFormat="1" applyFont="1" applyFill="1" applyBorder="1" applyAlignment="1">
      <alignment horizontal="center" vertical="center" wrapText="1"/>
    </xf>
    <xf numFmtId="0" fontId="0" fillId="0" borderId="0" xfId="0" applyBorder="1"/>
    <xf numFmtId="165" fontId="4" fillId="2" borderId="0" xfId="0" applyNumberFormat="1" applyFont="1" applyFill="1" applyBorder="1" applyAlignment="1">
      <alignment horizontal="center" vertical="center" wrapText="1"/>
    </xf>
    <xf numFmtId="164" fontId="4" fillId="2" borderId="0" xfId="1"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4" fontId="4" fillId="2" borderId="1" xfId="0" applyNumberFormat="1" applyFont="1" applyFill="1" applyBorder="1" applyAlignment="1">
      <alignment vertical="center" wrapText="1"/>
    </xf>
    <xf numFmtId="0" fontId="4" fillId="2" borderId="2" xfId="0" applyFont="1" applyFill="1" applyBorder="1" applyAlignment="1">
      <alignment horizontal="center" vertical="center" wrapText="1"/>
    </xf>
    <xf numFmtId="0" fontId="0" fillId="2" borderId="0" xfId="0" applyFont="1" applyFill="1" applyBorder="1"/>
    <xf numFmtId="164" fontId="0" fillId="2" borderId="0" xfId="0" applyNumberFormat="1" applyFill="1" applyBorder="1"/>
    <xf numFmtId="0" fontId="0" fillId="2" borderId="1" xfId="0" applyFill="1" applyBorder="1"/>
    <xf numFmtId="0" fontId="4" fillId="2" borderId="2" xfId="0" applyFont="1" applyFill="1" applyBorder="1" applyAlignment="1">
      <alignment vertical="center" wrapText="1"/>
    </xf>
    <xf numFmtId="17" fontId="2" fillId="2" borderId="0" xfId="0" applyNumberFormat="1" applyFont="1" applyFill="1" applyBorder="1" applyAlignment="1">
      <alignment horizontal="center" vertical="center" wrapText="1"/>
    </xf>
    <xf numFmtId="3" fontId="3" fillId="2" borderId="0" xfId="0" applyNumberFormat="1" applyFont="1" applyFill="1" applyBorder="1"/>
    <xf numFmtId="49" fontId="4" fillId="2" borderId="2" xfId="0" applyNumberFormat="1" applyFont="1" applyFill="1" applyBorder="1" applyAlignment="1">
      <alignment horizontal="center" vertical="center" wrapText="1"/>
    </xf>
    <xf numFmtId="0" fontId="0" fillId="0" borderId="0" xfId="0" applyNumberFormat="1" applyAlignment="1">
      <alignment horizontal="center" vertical="center"/>
    </xf>
    <xf numFmtId="0" fontId="2" fillId="2" borderId="0" xfId="0" applyNumberFormat="1" applyFont="1" applyFill="1" applyAlignment="1">
      <alignment horizontal="center" vertical="center"/>
    </xf>
    <xf numFmtId="0" fontId="2"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0" xfId="0" applyNumberFormat="1" applyFont="1" applyFill="1" applyBorder="1" applyAlignment="1">
      <alignment horizontal="center" vertical="center" wrapText="1"/>
    </xf>
    <xf numFmtId="0" fontId="0" fillId="2" borderId="1" xfId="0" applyNumberFormat="1" applyFont="1" applyFill="1" applyBorder="1" applyAlignment="1">
      <alignment horizontal="center" vertical="center"/>
    </xf>
    <xf numFmtId="0" fontId="0" fillId="2" borderId="1" xfId="0" applyNumberFormat="1" applyFill="1" applyBorder="1" applyAlignment="1">
      <alignment horizontal="center" vertical="center"/>
    </xf>
    <xf numFmtId="0" fontId="0" fillId="2" borderId="0" xfId="0" applyNumberFormat="1" applyFill="1" applyBorder="1" applyAlignment="1">
      <alignment horizontal="center" vertical="center"/>
    </xf>
    <xf numFmtId="0" fontId="4" fillId="2" borderId="2" xfId="0" applyNumberFormat="1" applyFont="1" applyFill="1" applyBorder="1" applyAlignment="1">
      <alignment horizontal="center" vertical="center" wrapText="1"/>
    </xf>
    <xf numFmtId="4" fontId="0" fillId="0" borderId="0" xfId="0" applyNumberFormat="1" applyAlignment="1">
      <alignment horizontal="center" vertical="center"/>
    </xf>
    <xf numFmtId="4" fontId="2" fillId="2" borderId="0" xfId="0" applyNumberFormat="1" applyFont="1" applyFill="1" applyAlignment="1">
      <alignment horizontal="center" vertical="center"/>
    </xf>
    <xf numFmtId="4" fontId="4" fillId="2" borderId="0" xfId="0" applyNumberFormat="1" applyFont="1" applyFill="1" applyAlignment="1">
      <alignment horizontal="center" vertical="center"/>
    </xf>
    <xf numFmtId="4" fontId="2" fillId="2" borderId="1" xfId="0" applyNumberFormat="1" applyFont="1" applyFill="1" applyBorder="1" applyAlignment="1">
      <alignment horizontal="center" vertical="center" wrapText="1"/>
    </xf>
    <xf numFmtId="4" fontId="4" fillId="2" borderId="1" xfId="1" applyNumberFormat="1" applyFont="1" applyFill="1" applyBorder="1" applyAlignment="1">
      <alignment horizontal="center" vertical="center" wrapText="1"/>
    </xf>
    <xf numFmtId="4" fontId="4" fillId="2" borderId="3" xfId="1"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 fontId="4" fillId="2" borderId="3" xfId="0" applyNumberFormat="1" applyFont="1" applyFill="1" applyBorder="1" applyAlignment="1">
      <alignment horizontal="center" vertical="center" wrapText="1"/>
    </xf>
    <xf numFmtId="4" fontId="2" fillId="2" borderId="3" xfId="0" applyNumberFormat="1" applyFont="1" applyFill="1" applyBorder="1" applyAlignment="1">
      <alignment horizontal="center" vertical="center" wrapText="1"/>
    </xf>
    <xf numFmtId="4" fontId="4" fillId="2" borderId="0" xfId="0" applyNumberFormat="1" applyFont="1" applyFill="1" applyBorder="1" applyAlignment="1">
      <alignment horizontal="center" vertical="center" wrapText="1"/>
    </xf>
    <xf numFmtId="4" fontId="4" fillId="2" borderId="0" xfId="1" applyNumberFormat="1" applyFont="1" applyFill="1" applyBorder="1" applyAlignment="1">
      <alignment horizontal="center" vertical="center" wrapText="1"/>
    </xf>
    <xf numFmtId="4" fontId="4" fillId="2" borderId="2" xfId="1" applyNumberFormat="1" applyFont="1" applyFill="1" applyBorder="1" applyAlignment="1">
      <alignment horizontal="center" vertical="center" wrapText="1"/>
    </xf>
    <xf numFmtId="0" fontId="8" fillId="2" borderId="0" xfId="0" applyFont="1" applyFill="1"/>
    <xf numFmtId="0" fontId="8" fillId="2" borderId="0" xfId="0" applyFont="1" applyFill="1" applyBorder="1"/>
    <xf numFmtId="49" fontId="2" fillId="2" borderId="0" xfId="0" applyNumberFormat="1" applyFont="1" applyFill="1" applyBorder="1" applyAlignment="1">
      <alignment horizontal="center" vertical="center" wrapText="1"/>
    </xf>
    <xf numFmtId="4" fontId="4" fillId="2" borderId="1" xfId="0" applyNumberFormat="1" applyFont="1" applyFill="1" applyBorder="1" applyAlignment="1">
      <alignment vertical="center" wrapText="1"/>
    </xf>
    <xf numFmtId="0" fontId="0" fillId="0" borderId="0" xfId="0" applyAlignment="1"/>
    <xf numFmtId="0" fontId="0" fillId="0" borderId="0" xfId="0" applyAlignment="1">
      <alignment horizontal="center"/>
    </xf>
    <xf numFmtId="0" fontId="6" fillId="0" borderId="0" xfId="0" applyFont="1" applyAlignment="1"/>
    <xf numFmtId="0" fontId="6" fillId="0" borderId="0" xfId="0" applyFont="1" applyAlignment="1">
      <alignment horizontal="center"/>
    </xf>
    <xf numFmtId="0" fontId="6" fillId="0" borderId="0" xfId="0" applyFont="1"/>
    <xf numFmtId="0" fontId="6" fillId="0" borderId="0" xfId="0" applyFont="1" applyAlignment="1">
      <alignment horizontal="left"/>
    </xf>
    <xf numFmtId="17" fontId="2" fillId="2" borderId="1" xfId="0" applyNumberFormat="1"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39" fontId="4" fillId="2" borderId="1" xfId="1" applyNumberFormat="1" applyFont="1" applyFill="1" applyBorder="1" applyAlignment="1">
      <alignment horizontal="center" vertical="center" wrapText="1"/>
    </xf>
    <xf numFmtId="0" fontId="6" fillId="2" borderId="1" xfId="0" applyFont="1" applyFill="1" applyBorder="1" applyAlignment="1">
      <alignment horizontal="center"/>
    </xf>
    <xf numFmtId="0" fontId="5" fillId="2" borderId="2" xfId="0" applyFont="1" applyFill="1" applyBorder="1" applyAlignment="1">
      <alignment horizontal="center" vertical="center" wrapText="1"/>
    </xf>
    <xf numFmtId="0" fontId="0" fillId="2" borderId="0" xfId="0" applyNumberFormat="1" applyFill="1" applyAlignment="1">
      <alignment horizontal="center" vertical="center"/>
    </xf>
    <xf numFmtId="4" fontId="0" fillId="2" borderId="0" xfId="0" applyNumberFormat="1" applyFill="1" applyAlignment="1">
      <alignment horizontal="center" vertical="center"/>
    </xf>
    <xf numFmtId="0" fontId="3" fillId="2" borderId="1" xfId="0" applyNumberFormat="1" applyFont="1" applyFill="1" applyBorder="1" applyAlignment="1">
      <alignment horizontal="center" vertical="center"/>
    </xf>
    <xf numFmtId="0" fontId="3" fillId="2" borderId="1" xfId="0" applyFont="1" applyFill="1" applyBorder="1"/>
    <xf numFmtId="0" fontId="6" fillId="2" borderId="1" xfId="0" applyFont="1" applyFill="1" applyBorder="1" applyAlignment="1">
      <alignment wrapText="1"/>
    </xf>
    <xf numFmtId="4" fontId="3" fillId="2" borderId="1" xfId="0" applyNumberFormat="1" applyFont="1" applyFill="1" applyBorder="1" applyAlignment="1">
      <alignment horizontal="center" vertical="center"/>
    </xf>
    <xf numFmtId="4" fontId="0" fillId="2" borderId="0" xfId="0" applyNumberFormat="1" applyFill="1" applyBorder="1" applyAlignment="1">
      <alignment horizontal="center" vertical="center"/>
    </xf>
    <xf numFmtId="0" fontId="8" fillId="2" borderId="1" xfId="0" applyFont="1" applyFill="1" applyBorder="1"/>
    <xf numFmtId="4" fontId="8" fillId="2" borderId="1" xfId="0" applyNumberFormat="1" applyFont="1" applyFill="1" applyBorder="1" applyAlignment="1">
      <alignment horizontal="center" vertical="center"/>
    </xf>
    <xf numFmtId="4" fontId="0" fillId="2" borderId="0" xfId="0" applyNumberFormat="1" applyFill="1"/>
    <xf numFmtId="17" fontId="4" fillId="2" borderId="1" xfId="0" applyNumberFormat="1" applyFont="1" applyFill="1" applyBorder="1" applyAlignment="1">
      <alignment horizontal="center" vertical="center" wrapText="1"/>
    </xf>
    <xf numFmtId="0" fontId="4" fillId="2" borderId="1" xfId="0" applyFont="1" applyFill="1" applyBorder="1" applyAlignment="1">
      <alignment horizontal="justify" vertical="center"/>
    </xf>
    <xf numFmtId="0" fontId="2" fillId="2" borderId="0" xfId="0" applyFont="1" applyFill="1" applyAlignment="1">
      <alignment horizontal="center"/>
    </xf>
    <xf numFmtId="0" fontId="2" fillId="2" borderId="0" xfId="0" applyFont="1" applyFill="1" applyAlignment="1">
      <alignment horizontal="center"/>
    </xf>
    <xf numFmtId="0" fontId="6" fillId="2"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4" fontId="6" fillId="2" borderId="1" xfId="0" applyNumberFormat="1" applyFont="1" applyFill="1" applyBorder="1" applyAlignment="1">
      <alignment horizontal="center" vertical="center"/>
    </xf>
    <xf numFmtId="0" fontId="3" fillId="2" borderId="1" xfId="0" applyFont="1" applyFill="1" applyBorder="1" applyAlignment="1">
      <alignment wrapText="1"/>
    </xf>
    <xf numFmtId="0" fontId="3" fillId="2" borderId="1" xfId="0" applyFont="1" applyFill="1" applyBorder="1" applyAlignment="1">
      <alignment horizontal="center" vertical="center" wrapText="1"/>
    </xf>
    <xf numFmtId="0" fontId="0" fillId="2" borderId="1" xfId="0" applyFill="1" applyBorder="1" applyAlignment="1">
      <alignment wrapText="1"/>
    </xf>
    <xf numFmtId="4" fontId="0" fillId="2" borderId="1" xfId="0" applyNumberFormat="1" applyFill="1" applyBorder="1" applyAlignment="1">
      <alignment horizontal="center" vertical="center"/>
    </xf>
    <xf numFmtId="49" fontId="4" fillId="2" borderId="5" xfId="0" applyNumberFormat="1"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3" fillId="2" borderId="1" xfId="0" applyFont="1" applyFill="1" applyBorder="1" applyAlignment="1">
      <alignment horizontal="center" wrapText="1"/>
    </xf>
    <xf numFmtId="165" fontId="4" fillId="2" borderId="1" xfId="0" applyNumberFormat="1" applyFont="1" applyFill="1" applyBorder="1" applyAlignment="1">
      <alignment horizontal="justify" vertical="center" wrapText="1"/>
    </xf>
    <xf numFmtId="165" fontId="7" fillId="2" borderId="1" xfId="0" applyNumberFormat="1" applyFont="1" applyFill="1" applyBorder="1" applyAlignment="1">
      <alignment horizontal="center" vertical="center" wrapText="1"/>
    </xf>
    <xf numFmtId="49" fontId="4" fillId="2" borderId="5" xfId="0" applyNumberFormat="1" applyFont="1" applyFill="1" applyBorder="1" applyAlignment="1">
      <alignment vertical="center" wrapText="1"/>
    </xf>
    <xf numFmtId="0" fontId="6" fillId="2" borderId="5" xfId="0" applyFont="1" applyFill="1" applyBorder="1" applyAlignment="1">
      <alignment horizontal="center" wrapText="1"/>
    </xf>
    <xf numFmtId="0" fontId="6" fillId="2" borderId="6" xfId="0" applyFont="1" applyFill="1" applyBorder="1" applyAlignment="1">
      <alignment horizontal="center" wrapText="1"/>
    </xf>
    <xf numFmtId="0" fontId="6" fillId="2" borderId="7" xfId="0" applyFont="1" applyFill="1" applyBorder="1" applyAlignment="1">
      <alignment horizontal="center" wrapText="1"/>
    </xf>
    <xf numFmtId="0" fontId="6" fillId="2" borderId="1" xfId="0" applyFont="1" applyFill="1" applyBorder="1" applyAlignment="1">
      <alignment horizontal="center" wrapText="1"/>
    </xf>
    <xf numFmtId="0" fontId="0" fillId="2" borderId="1" xfId="0" applyFill="1" applyBorder="1" applyAlignment="1">
      <alignment horizontal="center"/>
    </xf>
  </cellXfs>
  <cellStyles count="2">
    <cellStyle name="Moneda 2" xfId="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342900</xdr:colOff>
      <xdr:row>3</xdr:row>
      <xdr:rowOff>95250</xdr:rowOff>
    </xdr:to>
    <xdr:pic>
      <xdr:nvPicPr>
        <xdr:cNvPr id="2" name="3 Imagen" descr="logo"/>
        <xdr:cNvPicPr>
          <a:picLocks noChangeAspect="1" noChangeArrowheads="1"/>
        </xdr:cNvPicPr>
      </xdr:nvPicPr>
      <xdr:blipFill>
        <a:blip xmlns:r="http://schemas.openxmlformats.org/officeDocument/2006/relationships" r:embed="rId1"/>
        <a:srcRect/>
        <a:stretch>
          <a:fillRect/>
        </a:stretch>
      </xdr:blipFill>
      <xdr:spPr bwMode="auto">
        <a:xfrm>
          <a:off x="0" y="0"/>
          <a:ext cx="2047875" cy="666750"/>
        </a:xfrm>
        <a:prstGeom prst="rect">
          <a:avLst/>
        </a:prstGeom>
        <a:noFill/>
        <a:ln w="9525">
          <a:noFill/>
          <a:miter lim="800000"/>
          <a:headEnd/>
          <a:tailEnd/>
        </a:ln>
      </xdr:spPr>
    </xdr:pic>
    <xdr:clientData/>
  </xdr:twoCellAnchor>
  <xdr:oneCellAnchor>
    <xdr:from>
      <xdr:col>0</xdr:col>
      <xdr:colOff>0</xdr:colOff>
      <xdr:row>25</xdr:row>
      <xdr:rowOff>0</xdr:rowOff>
    </xdr:from>
    <xdr:ext cx="1866900" cy="666750"/>
    <xdr:pic>
      <xdr:nvPicPr>
        <xdr:cNvPr id="5" name="4 Imagen" descr="logo"/>
        <xdr:cNvPicPr>
          <a:picLocks noChangeAspect="1" noChangeArrowheads="1"/>
        </xdr:cNvPicPr>
      </xdr:nvPicPr>
      <xdr:blipFill>
        <a:blip xmlns:r="http://schemas.openxmlformats.org/officeDocument/2006/relationships" r:embed="rId1"/>
        <a:srcRect/>
        <a:stretch>
          <a:fillRect/>
        </a:stretch>
      </xdr:blipFill>
      <xdr:spPr bwMode="auto">
        <a:xfrm>
          <a:off x="0" y="7239000"/>
          <a:ext cx="1866900" cy="666750"/>
        </a:xfrm>
        <a:prstGeom prst="rect">
          <a:avLst/>
        </a:prstGeom>
        <a:noFill/>
        <a:ln w="9525">
          <a:noFill/>
          <a:miter lim="800000"/>
          <a:headEnd/>
          <a:tailEnd/>
        </a:ln>
      </xdr:spPr>
    </xdr:pic>
    <xdr:clientData/>
  </xdr:oneCellAnchor>
  <xdr:oneCellAnchor>
    <xdr:from>
      <xdr:col>0</xdr:col>
      <xdr:colOff>0</xdr:colOff>
      <xdr:row>53</xdr:row>
      <xdr:rowOff>0</xdr:rowOff>
    </xdr:from>
    <xdr:ext cx="1866900" cy="666750"/>
    <xdr:pic>
      <xdr:nvPicPr>
        <xdr:cNvPr id="6" name="5 Imagen" descr="logo"/>
        <xdr:cNvPicPr>
          <a:picLocks noChangeAspect="1" noChangeArrowheads="1"/>
        </xdr:cNvPicPr>
      </xdr:nvPicPr>
      <xdr:blipFill>
        <a:blip xmlns:r="http://schemas.openxmlformats.org/officeDocument/2006/relationships" r:embed="rId1"/>
        <a:srcRect/>
        <a:stretch>
          <a:fillRect/>
        </a:stretch>
      </xdr:blipFill>
      <xdr:spPr bwMode="auto">
        <a:xfrm>
          <a:off x="0" y="7239000"/>
          <a:ext cx="1866900" cy="666750"/>
        </a:xfrm>
        <a:prstGeom prst="rect">
          <a:avLst/>
        </a:prstGeom>
        <a:noFill/>
        <a:ln w="9525">
          <a:noFill/>
          <a:miter lim="800000"/>
          <a:headEnd/>
          <a:tailEnd/>
        </a:ln>
      </xdr:spPr>
    </xdr:pic>
    <xdr:clientData/>
  </xdr:oneCellAnchor>
  <xdr:oneCellAnchor>
    <xdr:from>
      <xdr:col>0</xdr:col>
      <xdr:colOff>0</xdr:colOff>
      <xdr:row>69</xdr:row>
      <xdr:rowOff>0</xdr:rowOff>
    </xdr:from>
    <xdr:ext cx="1866900" cy="666750"/>
    <xdr:pic>
      <xdr:nvPicPr>
        <xdr:cNvPr id="9" name="8 Imagen" descr="logo"/>
        <xdr:cNvPicPr>
          <a:picLocks noChangeAspect="1" noChangeArrowheads="1"/>
        </xdr:cNvPicPr>
      </xdr:nvPicPr>
      <xdr:blipFill>
        <a:blip xmlns:r="http://schemas.openxmlformats.org/officeDocument/2006/relationships" r:embed="rId1"/>
        <a:srcRect/>
        <a:stretch>
          <a:fillRect/>
        </a:stretch>
      </xdr:blipFill>
      <xdr:spPr bwMode="auto">
        <a:xfrm>
          <a:off x="0" y="14487525"/>
          <a:ext cx="1866900" cy="666750"/>
        </a:xfrm>
        <a:prstGeom prst="rect">
          <a:avLst/>
        </a:prstGeom>
        <a:noFill/>
        <a:ln w="9525">
          <a:noFill/>
          <a:miter lim="800000"/>
          <a:headEnd/>
          <a:tailEnd/>
        </a:ln>
      </xdr:spPr>
    </xdr:pic>
    <xdr:clientData/>
  </xdr:oneCellAnchor>
  <xdr:oneCellAnchor>
    <xdr:from>
      <xdr:col>0</xdr:col>
      <xdr:colOff>0</xdr:colOff>
      <xdr:row>87</xdr:row>
      <xdr:rowOff>0</xdr:rowOff>
    </xdr:from>
    <xdr:ext cx="1866900" cy="666750"/>
    <xdr:pic>
      <xdr:nvPicPr>
        <xdr:cNvPr id="11" name="10 Imagen" descr="logo"/>
        <xdr:cNvPicPr>
          <a:picLocks noChangeAspect="1" noChangeArrowheads="1"/>
        </xdr:cNvPicPr>
      </xdr:nvPicPr>
      <xdr:blipFill>
        <a:blip xmlns:r="http://schemas.openxmlformats.org/officeDocument/2006/relationships" r:embed="rId1"/>
        <a:srcRect/>
        <a:stretch>
          <a:fillRect/>
        </a:stretch>
      </xdr:blipFill>
      <xdr:spPr bwMode="auto">
        <a:xfrm>
          <a:off x="0" y="21821775"/>
          <a:ext cx="1866900" cy="666750"/>
        </a:xfrm>
        <a:prstGeom prst="rect">
          <a:avLst/>
        </a:prstGeom>
        <a:noFill/>
        <a:ln w="9525">
          <a:noFill/>
          <a:miter lim="800000"/>
          <a:headEnd/>
          <a:tailEnd/>
        </a:ln>
      </xdr:spPr>
    </xdr:pic>
    <xdr:clientData/>
  </xdr:oneCellAnchor>
  <xdr:oneCellAnchor>
    <xdr:from>
      <xdr:col>0</xdr:col>
      <xdr:colOff>0</xdr:colOff>
      <xdr:row>113</xdr:row>
      <xdr:rowOff>0</xdr:rowOff>
    </xdr:from>
    <xdr:ext cx="1866900" cy="666750"/>
    <xdr:pic>
      <xdr:nvPicPr>
        <xdr:cNvPr id="13" name="12 Imagen" descr="logo"/>
        <xdr:cNvPicPr>
          <a:picLocks noChangeAspect="1" noChangeArrowheads="1"/>
        </xdr:cNvPicPr>
      </xdr:nvPicPr>
      <xdr:blipFill>
        <a:blip xmlns:r="http://schemas.openxmlformats.org/officeDocument/2006/relationships" r:embed="rId1"/>
        <a:srcRect/>
        <a:stretch>
          <a:fillRect/>
        </a:stretch>
      </xdr:blipFill>
      <xdr:spPr bwMode="auto">
        <a:xfrm>
          <a:off x="0" y="29156025"/>
          <a:ext cx="1866900" cy="666750"/>
        </a:xfrm>
        <a:prstGeom prst="rect">
          <a:avLst/>
        </a:prstGeom>
        <a:noFill/>
        <a:ln w="9525">
          <a:noFill/>
          <a:miter lim="800000"/>
          <a:headEnd/>
          <a:tailEnd/>
        </a:ln>
      </xdr:spPr>
    </xdr:pic>
    <xdr:clientData/>
  </xdr:oneCellAnchor>
  <xdr:oneCellAnchor>
    <xdr:from>
      <xdr:col>0</xdr:col>
      <xdr:colOff>0</xdr:colOff>
      <xdr:row>130</xdr:row>
      <xdr:rowOff>0</xdr:rowOff>
    </xdr:from>
    <xdr:ext cx="1866900" cy="666750"/>
    <xdr:pic>
      <xdr:nvPicPr>
        <xdr:cNvPr id="15" name="14 Imagen" descr="logo"/>
        <xdr:cNvPicPr>
          <a:picLocks noChangeAspect="1" noChangeArrowheads="1"/>
        </xdr:cNvPicPr>
      </xdr:nvPicPr>
      <xdr:blipFill>
        <a:blip xmlns:r="http://schemas.openxmlformats.org/officeDocument/2006/relationships" r:embed="rId1"/>
        <a:srcRect/>
        <a:stretch>
          <a:fillRect/>
        </a:stretch>
      </xdr:blipFill>
      <xdr:spPr bwMode="auto">
        <a:xfrm>
          <a:off x="0" y="36490275"/>
          <a:ext cx="1866900" cy="666750"/>
        </a:xfrm>
        <a:prstGeom prst="rect">
          <a:avLst/>
        </a:prstGeom>
        <a:noFill/>
        <a:ln w="9525">
          <a:noFill/>
          <a:miter lim="800000"/>
          <a:headEnd/>
          <a:tailEnd/>
        </a:ln>
      </xdr:spPr>
    </xdr:pic>
    <xdr:clientData/>
  </xdr:oneCellAnchor>
  <xdr:oneCellAnchor>
    <xdr:from>
      <xdr:col>0</xdr:col>
      <xdr:colOff>0</xdr:colOff>
      <xdr:row>149</xdr:row>
      <xdr:rowOff>0</xdr:rowOff>
    </xdr:from>
    <xdr:ext cx="1866900" cy="666750"/>
    <xdr:pic>
      <xdr:nvPicPr>
        <xdr:cNvPr id="17" name="16 Imagen" descr="logo"/>
        <xdr:cNvPicPr>
          <a:picLocks noChangeAspect="1" noChangeArrowheads="1"/>
        </xdr:cNvPicPr>
      </xdr:nvPicPr>
      <xdr:blipFill>
        <a:blip xmlns:r="http://schemas.openxmlformats.org/officeDocument/2006/relationships" r:embed="rId1"/>
        <a:srcRect/>
        <a:stretch>
          <a:fillRect/>
        </a:stretch>
      </xdr:blipFill>
      <xdr:spPr bwMode="auto">
        <a:xfrm>
          <a:off x="0" y="43824525"/>
          <a:ext cx="1866900" cy="666750"/>
        </a:xfrm>
        <a:prstGeom prst="rect">
          <a:avLst/>
        </a:prstGeom>
        <a:noFill/>
        <a:ln w="9525">
          <a:noFill/>
          <a:miter lim="800000"/>
          <a:headEnd/>
          <a:tailEnd/>
        </a:ln>
      </xdr:spPr>
    </xdr:pic>
    <xdr:clientData/>
  </xdr:oneCellAnchor>
  <xdr:oneCellAnchor>
    <xdr:from>
      <xdr:col>0</xdr:col>
      <xdr:colOff>0</xdr:colOff>
      <xdr:row>167</xdr:row>
      <xdr:rowOff>0</xdr:rowOff>
    </xdr:from>
    <xdr:ext cx="1866900" cy="666750"/>
    <xdr:pic>
      <xdr:nvPicPr>
        <xdr:cNvPr id="19" name="18 Imagen" descr="logo"/>
        <xdr:cNvPicPr>
          <a:picLocks noChangeAspect="1" noChangeArrowheads="1"/>
        </xdr:cNvPicPr>
      </xdr:nvPicPr>
      <xdr:blipFill>
        <a:blip xmlns:r="http://schemas.openxmlformats.org/officeDocument/2006/relationships" r:embed="rId1"/>
        <a:srcRect/>
        <a:stretch>
          <a:fillRect/>
        </a:stretch>
      </xdr:blipFill>
      <xdr:spPr bwMode="auto">
        <a:xfrm>
          <a:off x="0" y="51158775"/>
          <a:ext cx="1866900" cy="666750"/>
        </a:xfrm>
        <a:prstGeom prst="rect">
          <a:avLst/>
        </a:prstGeom>
        <a:noFill/>
        <a:ln w="9525">
          <a:noFill/>
          <a:miter lim="800000"/>
          <a:headEnd/>
          <a:tailEnd/>
        </a:ln>
      </xdr:spPr>
    </xdr:pic>
    <xdr:clientData/>
  </xdr:oneCellAnchor>
  <xdr:oneCellAnchor>
    <xdr:from>
      <xdr:col>0</xdr:col>
      <xdr:colOff>0</xdr:colOff>
      <xdr:row>185</xdr:row>
      <xdr:rowOff>0</xdr:rowOff>
    </xdr:from>
    <xdr:ext cx="1866900" cy="666750"/>
    <xdr:pic>
      <xdr:nvPicPr>
        <xdr:cNvPr id="21" name="20 Imagen" descr="logo"/>
        <xdr:cNvPicPr>
          <a:picLocks noChangeAspect="1" noChangeArrowheads="1"/>
        </xdr:cNvPicPr>
      </xdr:nvPicPr>
      <xdr:blipFill>
        <a:blip xmlns:r="http://schemas.openxmlformats.org/officeDocument/2006/relationships" r:embed="rId1"/>
        <a:srcRect/>
        <a:stretch>
          <a:fillRect/>
        </a:stretch>
      </xdr:blipFill>
      <xdr:spPr bwMode="auto">
        <a:xfrm>
          <a:off x="0" y="58445400"/>
          <a:ext cx="1866900" cy="666750"/>
        </a:xfrm>
        <a:prstGeom prst="rect">
          <a:avLst/>
        </a:prstGeom>
        <a:noFill/>
        <a:ln w="9525">
          <a:noFill/>
          <a:miter lim="800000"/>
          <a:headEnd/>
          <a:tailEnd/>
        </a:ln>
      </xdr:spPr>
    </xdr:pic>
    <xdr:clientData/>
  </xdr:oneCellAnchor>
  <xdr:oneCellAnchor>
    <xdr:from>
      <xdr:col>0</xdr:col>
      <xdr:colOff>0</xdr:colOff>
      <xdr:row>212</xdr:row>
      <xdr:rowOff>0</xdr:rowOff>
    </xdr:from>
    <xdr:ext cx="1866900" cy="666750"/>
    <xdr:pic>
      <xdr:nvPicPr>
        <xdr:cNvPr id="22" name="21 Imagen" descr="logo"/>
        <xdr:cNvPicPr>
          <a:picLocks noChangeAspect="1" noChangeArrowheads="1"/>
        </xdr:cNvPicPr>
      </xdr:nvPicPr>
      <xdr:blipFill>
        <a:blip xmlns:r="http://schemas.openxmlformats.org/officeDocument/2006/relationships" r:embed="rId1"/>
        <a:srcRect/>
        <a:stretch>
          <a:fillRect/>
        </a:stretch>
      </xdr:blipFill>
      <xdr:spPr bwMode="auto">
        <a:xfrm>
          <a:off x="0" y="65779650"/>
          <a:ext cx="1866900" cy="666750"/>
        </a:xfrm>
        <a:prstGeom prst="rect">
          <a:avLst/>
        </a:prstGeom>
        <a:noFill/>
        <a:ln w="9525">
          <a:noFill/>
          <a:miter lim="800000"/>
          <a:headEnd/>
          <a:tailEnd/>
        </a:ln>
      </xdr:spPr>
    </xdr:pic>
    <xdr:clientData/>
  </xdr:oneCellAnchor>
  <xdr:oneCellAnchor>
    <xdr:from>
      <xdr:col>0</xdr:col>
      <xdr:colOff>0</xdr:colOff>
      <xdr:row>231</xdr:row>
      <xdr:rowOff>0</xdr:rowOff>
    </xdr:from>
    <xdr:ext cx="1866900" cy="666750"/>
    <xdr:pic>
      <xdr:nvPicPr>
        <xdr:cNvPr id="23" name="22 Imagen" descr="logo"/>
        <xdr:cNvPicPr>
          <a:picLocks noChangeAspect="1" noChangeArrowheads="1"/>
        </xdr:cNvPicPr>
      </xdr:nvPicPr>
      <xdr:blipFill>
        <a:blip xmlns:r="http://schemas.openxmlformats.org/officeDocument/2006/relationships" r:embed="rId1"/>
        <a:srcRect/>
        <a:stretch>
          <a:fillRect/>
        </a:stretch>
      </xdr:blipFill>
      <xdr:spPr bwMode="auto">
        <a:xfrm>
          <a:off x="0" y="72971025"/>
          <a:ext cx="1866900" cy="666750"/>
        </a:xfrm>
        <a:prstGeom prst="rect">
          <a:avLst/>
        </a:prstGeom>
        <a:noFill/>
        <a:ln w="9525">
          <a:noFill/>
          <a:miter lim="800000"/>
          <a:headEnd/>
          <a:tailEnd/>
        </a:ln>
      </xdr:spPr>
    </xdr:pic>
    <xdr:clientData/>
  </xdr:oneCellAnchor>
  <xdr:oneCellAnchor>
    <xdr:from>
      <xdr:col>0</xdr:col>
      <xdr:colOff>0</xdr:colOff>
      <xdr:row>248</xdr:row>
      <xdr:rowOff>0</xdr:rowOff>
    </xdr:from>
    <xdr:ext cx="1866900" cy="666750"/>
    <xdr:pic>
      <xdr:nvPicPr>
        <xdr:cNvPr id="24" name="23 Imagen" descr="logo"/>
        <xdr:cNvPicPr>
          <a:picLocks noChangeAspect="1" noChangeArrowheads="1"/>
        </xdr:cNvPicPr>
      </xdr:nvPicPr>
      <xdr:blipFill>
        <a:blip xmlns:r="http://schemas.openxmlformats.org/officeDocument/2006/relationships" r:embed="rId1"/>
        <a:srcRect/>
        <a:stretch>
          <a:fillRect/>
        </a:stretch>
      </xdr:blipFill>
      <xdr:spPr bwMode="auto">
        <a:xfrm>
          <a:off x="0" y="80210025"/>
          <a:ext cx="1866900" cy="666750"/>
        </a:xfrm>
        <a:prstGeom prst="rect">
          <a:avLst/>
        </a:prstGeom>
        <a:noFill/>
        <a:ln w="9525">
          <a:noFill/>
          <a:miter lim="800000"/>
          <a:headEnd/>
          <a:tailEnd/>
        </a:ln>
      </xdr:spPr>
    </xdr:pic>
    <xdr:clientData/>
  </xdr:oneCellAnchor>
  <xdr:oneCellAnchor>
    <xdr:from>
      <xdr:col>0</xdr:col>
      <xdr:colOff>0</xdr:colOff>
      <xdr:row>272</xdr:row>
      <xdr:rowOff>0</xdr:rowOff>
    </xdr:from>
    <xdr:ext cx="1866900" cy="666750"/>
    <xdr:pic>
      <xdr:nvPicPr>
        <xdr:cNvPr id="26" name="25 Imagen" descr="logo"/>
        <xdr:cNvPicPr>
          <a:picLocks noChangeAspect="1" noChangeArrowheads="1"/>
        </xdr:cNvPicPr>
      </xdr:nvPicPr>
      <xdr:blipFill>
        <a:blip xmlns:r="http://schemas.openxmlformats.org/officeDocument/2006/relationships" r:embed="rId1"/>
        <a:srcRect/>
        <a:stretch>
          <a:fillRect/>
        </a:stretch>
      </xdr:blipFill>
      <xdr:spPr bwMode="auto">
        <a:xfrm>
          <a:off x="0" y="87544275"/>
          <a:ext cx="1866900" cy="666750"/>
        </a:xfrm>
        <a:prstGeom prst="rect">
          <a:avLst/>
        </a:prstGeom>
        <a:noFill/>
        <a:ln w="9525">
          <a:noFill/>
          <a:miter lim="800000"/>
          <a:headEnd/>
          <a:tailEnd/>
        </a:ln>
      </xdr:spPr>
    </xdr:pic>
    <xdr:clientData/>
  </xdr:oneCellAnchor>
  <xdr:oneCellAnchor>
    <xdr:from>
      <xdr:col>0</xdr:col>
      <xdr:colOff>0</xdr:colOff>
      <xdr:row>289</xdr:row>
      <xdr:rowOff>0</xdr:rowOff>
    </xdr:from>
    <xdr:ext cx="1866900" cy="666750"/>
    <xdr:pic>
      <xdr:nvPicPr>
        <xdr:cNvPr id="28" name="27 Imagen" descr="logo"/>
        <xdr:cNvPicPr>
          <a:picLocks noChangeAspect="1" noChangeArrowheads="1"/>
        </xdr:cNvPicPr>
      </xdr:nvPicPr>
      <xdr:blipFill>
        <a:blip xmlns:r="http://schemas.openxmlformats.org/officeDocument/2006/relationships" r:embed="rId1"/>
        <a:srcRect/>
        <a:stretch>
          <a:fillRect/>
        </a:stretch>
      </xdr:blipFill>
      <xdr:spPr bwMode="auto">
        <a:xfrm>
          <a:off x="0" y="94878525"/>
          <a:ext cx="1866900" cy="666750"/>
        </a:xfrm>
        <a:prstGeom prst="rect">
          <a:avLst/>
        </a:prstGeom>
        <a:noFill/>
        <a:ln w="9525">
          <a:noFill/>
          <a:miter lim="800000"/>
          <a:headEnd/>
          <a:tailEnd/>
        </a:ln>
      </xdr:spPr>
    </xdr:pic>
    <xdr:clientData/>
  </xdr:oneCellAnchor>
  <xdr:oneCellAnchor>
    <xdr:from>
      <xdr:col>0</xdr:col>
      <xdr:colOff>0</xdr:colOff>
      <xdr:row>307</xdr:row>
      <xdr:rowOff>0</xdr:rowOff>
    </xdr:from>
    <xdr:ext cx="1866900" cy="666750"/>
    <xdr:pic>
      <xdr:nvPicPr>
        <xdr:cNvPr id="30" name="29 Imagen" descr="logo"/>
        <xdr:cNvPicPr>
          <a:picLocks noChangeAspect="1" noChangeArrowheads="1"/>
        </xdr:cNvPicPr>
      </xdr:nvPicPr>
      <xdr:blipFill>
        <a:blip xmlns:r="http://schemas.openxmlformats.org/officeDocument/2006/relationships" r:embed="rId1"/>
        <a:srcRect/>
        <a:stretch>
          <a:fillRect/>
        </a:stretch>
      </xdr:blipFill>
      <xdr:spPr bwMode="auto">
        <a:xfrm>
          <a:off x="0" y="102069900"/>
          <a:ext cx="1866900" cy="666750"/>
        </a:xfrm>
        <a:prstGeom prst="rect">
          <a:avLst/>
        </a:prstGeom>
        <a:noFill/>
        <a:ln w="9525">
          <a:noFill/>
          <a:miter lim="800000"/>
          <a:headEnd/>
          <a:tailEnd/>
        </a:ln>
      </xdr:spPr>
    </xdr:pic>
    <xdr:clientData/>
  </xdr:oneCellAnchor>
  <xdr:oneCellAnchor>
    <xdr:from>
      <xdr:col>0</xdr:col>
      <xdr:colOff>0</xdr:colOff>
      <xdr:row>324</xdr:row>
      <xdr:rowOff>0</xdr:rowOff>
    </xdr:from>
    <xdr:ext cx="1866900" cy="666750"/>
    <xdr:pic>
      <xdr:nvPicPr>
        <xdr:cNvPr id="32" name="31 Imagen" descr="logo"/>
        <xdr:cNvPicPr>
          <a:picLocks noChangeAspect="1" noChangeArrowheads="1"/>
        </xdr:cNvPicPr>
      </xdr:nvPicPr>
      <xdr:blipFill>
        <a:blip xmlns:r="http://schemas.openxmlformats.org/officeDocument/2006/relationships" r:embed="rId1"/>
        <a:srcRect/>
        <a:stretch>
          <a:fillRect/>
        </a:stretch>
      </xdr:blipFill>
      <xdr:spPr bwMode="auto">
        <a:xfrm>
          <a:off x="0" y="109356525"/>
          <a:ext cx="1866900" cy="666750"/>
        </a:xfrm>
        <a:prstGeom prst="rect">
          <a:avLst/>
        </a:prstGeom>
        <a:noFill/>
        <a:ln w="9525">
          <a:noFill/>
          <a:miter lim="800000"/>
          <a:headEnd/>
          <a:tailEnd/>
        </a:ln>
      </xdr:spPr>
    </xdr:pic>
    <xdr:clientData/>
  </xdr:oneCellAnchor>
  <xdr:oneCellAnchor>
    <xdr:from>
      <xdr:col>0</xdr:col>
      <xdr:colOff>0</xdr:colOff>
      <xdr:row>350</xdr:row>
      <xdr:rowOff>0</xdr:rowOff>
    </xdr:from>
    <xdr:ext cx="1866900" cy="666750"/>
    <xdr:pic>
      <xdr:nvPicPr>
        <xdr:cNvPr id="33" name="32 Imagen" descr="logo"/>
        <xdr:cNvPicPr>
          <a:picLocks noChangeAspect="1" noChangeArrowheads="1"/>
        </xdr:cNvPicPr>
      </xdr:nvPicPr>
      <xdr:blipFill>
        <a:blip xmlns:r="http://schemas.openxmlformats.org/officeDocument/2006/relationships" r:embed="rId1"/>
        <a:srcRect/>
        <a:stretch>
          <a:fillRect/>
        </a:stretch>
      </xdr:blipFill>
      <xdr:spPr bwMode="auto">
        <a:xfrm>
          <a:off x="0" y="116690775"/>
          <a:ext cx="1866900" cy="666750"/>
        </a:xfrm>
        <a:prstGeom prst="rect">
          <a:avLst/>
        </a:prstGeom>
        <a:noFill/>
        <a:ln w="9525">
          <a:noFill/>
          <a:miter lim="800000"/>
          <a:headEnd/>
          <a:tailEnd/>
        </a:ln>
      </xdr:spPr>
    </xdr:pic>
    <xdr:clientData/>
  </xdr:oneCellAnchor>
  <xdr:oneCellAnchor>
    <xdr:from>
      <xdr:col>0</xdr:col>
      <xdr:colOff>0</xdr:colOff>
      <xdr:row>370</xdr:row>
      <xdr:rowOff>0</xdr:rowOff>
    </xdr:from>
    <xdr:ext cx="1866900" cy="666750"/>
    <xdr:pic>
      <xdr:nvPicPr>
        <xdr:cNvPr id="35" name="34 Imagen" descr="logo"/>
        <xdr:cNvPicPr>
          <a:picLocks noChangeAspect="1" noChangeArrowheads="1"/>
        </xdr:cNvPicPr>
      </xdr:nvPicPr>
      <xdr:blipFill>
        <a:blip xmlns:r="http://schemas.openxmlformats.org/officeDocument/2006/relationships" r:embed="rId1"/>
        <a:srcRect/>
        <a:stretch>
          <a:fillRect/>
        </a:stretch>
      </xdr:blipFill>
      <xdr:spPr bwMode="auto">
        <a:xfrm>
          <a:off x="0" y="123882150"/>
          <a:ext cx="1866900" cy="666750"/>
        </a:xfrm>
        <a:prstGeom prst="rect">
          <a:avLst/>
        </a:prstGeom>
        <a:noFill/>
        <a:ln w="9525">
          <a:noFill/>
          <a:miter lim="800000"/>
          <a:headEnd/>
          <a:tailEnd/>
        </a:ln>
      </xdr:spPr>
    </xdr:pic>
    <xdr:clientData/>
  </xdr:oneCellAnchor>
  <xdr:oneCellAnchor>
    <xdr:from>
      <xdr:col>0</xdr:col>
      <xdr:colOff>0</xdr:colOff>
      <xdr:row>388</xdr:row>
      <xdr:rowOff>0</xdr:rowOff>
    </xdr:from>
    <xdr:ext cx="1866900" cy="666750"/>
    <xdr:pic>
      <xdr:nvPicPr>
        <xdr:cNvPr id="36" name="35 Imagen" descr="logo"/>
        <xdr:cNvPicPr>
          <a:picLocks noChangeAspect="1" noChangeArrowheads="1"/>
        </xdr:cNvPicPr>
      </xdr:nvPicPr>
      <xdr:blipFill>
        <a:blip xmlns:r="http://schemas.openxmlformats.org/officeDocument/2006/relationships" r:embed="rId1"/>
        <a:srcRect/>
        <a:stretch>
          <a:fillRect/>
        </a:stretch>
      </xdr:blipFill>
      <xdr:spPr bwMode="auto">
        <a:xfrm>
          <a:off x="0" y="131311650"/>
          <a:ext cx="1866900" cy="666750"/>
        </a:xfrm>
        <a:prstGeom prst="rect">
          <a:avLst/>
        </a:prstGeom>
        <a:noFill/>
        <a:ln w="9525">
          <a:noFill/>
          <a:miter lim="800000"/>
          <a:headEnd/>
          <a:tailEnd/>
        </a:ln>
      </xdr:spPr>
    </xdr:pic>
    <xdr:clientData/>
  </xdr:oneCellAnchor>
  <xdr:oneCellAnchor>
    <xdr:from>
      <xdr:col>0</xdr:col>
      <xdr:colOff>0</xdr:colOff>
      <xdr:row>405</xdr:row>
      <xdr:rowOff>0</xdr:rowOff>
    </xdr:from>
    <xdr:ext cx="1866900" cy="666750"/>
    <xdr:pic>
      <xdr:nvPicPr>
        <xdr:cNvPr id="39" name="38 Imagen" descr="logo"/>
        <xdr:cNvPicPr>
          <a:picLocks noChangeAspect="1" noChangeArrowheads="1"/>
        </xdr:cNvPicPr>
      </xdr:nvPicPr>
      <xdr:blipFill>
        <a:blip xmlns:r="http://schemas.openxmlformats.org/officeDocument/2006/relationships" r:embed="rId1"/>
        <a:srcRect/>
        <a:stretch>
          <a:fillRect/>
        </a:stretch>
      </xdr:blipFill>
      <xdr:spPr bwMode="auto">
        <a:xfrm>
          <a:off x="0" y="138360150"/>
          <a:ext cx="1866900" cy="666750"/>
        </a:xfrm>
        <a:prstGeom prst="rect">
          <a:avLst/>
        </a:prstGeom>
        <a:noFill/>
        <a:ln w="9525">
          <a:noFill/>
          <a:miter lim="800000"/>
          <a:headEnd/>
          <a:tailEnd/>
        </a:ln>
      </xdr:spPr>
    </xdr:pic>
    <xdr:clientData/>
  </xdr:oneCellAnchor>
  <xdr:oneCellAnchor>
    <xdr:from>
      <xdr:col>0</xdr:col>
      <xdr:colOff>0</xdr:colOff>
      <xdr:row>424</xdr:row>
      <xdr:rowOff>0</xdr:rowOff>
    </xdr:from>
    <xdr:ext cx="1866900" cy="666750"/>
    <xdr:pic>
      <xdr:nvPicPr>
        <xdr:cNvPr id="41" name="40 Imagen" descr="logo"/>
        <xdr:cNvPicPr>
          <a:picLocks noChangeAspect="1" noChangeArrowheads="1"/>
        </xdr:cNvPicPr>
      </xdr:nvPicPr>
      <xdr:blipFill>
        <a:blip xmlns:r="http://schemas.openxmlformats.org/officeDocument/2006/relationships" r:embed="rId1"/>
        <a:srcRect/>
        <a:stretch>
          <a:fillRect/>
        </a:stretch>
      </xdr:blipFill>
      <xdr:spPr bwMode="auto">
        <a:xfrm>
          <a:off x="0" y="145599150"/>
          <a:ext cx="1866900" cy="666750"/>
        </a:xfrm>
        <a:prstGeom prst="rect">
          <a:avLst/>
        </a:prstGeom>
        <a:noFill/>
        <a:ln w="9525">
          <a:noFill/>
          <a:miter lim="800000"/>
          <a:headEnd/>
          <a:tailEnd/>
        </a:ln>
      </xdr:spPr>
    </xdr:pic>
    <xdr:clientData/>
  </xdr:oneCellAnchor>
  <xdr:oneCellAnchor>
    <xdr:from>
      <xdr:col>0</xdr:col>
      <xdr:colOff>0</xdr:colOff>
      <xdr:row>457</xdr:row>
      <xdr:rowOff>0</xdr:rowOff>
    </xdr:from>
    <xdr:ext cx="1866900" cy="666750"/>
    <xdr:pic>
      <xdr:nvPicPr>
        <xdr:cNvPr id="43" name="42 Imagen" descr="logo"/>
        <xdr:cNvPicPr>
          <a:picLocks noChangeAspect="1" noChangeArrowheads="1"/>
        </xdr:cNvPicPr>
      </xdr:nvPicPr>
      <xdr:blipFill>
        <a:blip xmlns:r="http://schemas.openxmlformats.org/officeDocument/2006/relationships" r:embed="rId1"/>
        <a:srcRect/>
        <a:stretch>
          <a:fillRect/>
        </a:stretch>
      </xdr:blipFill>
      <xdr:spPr bwMode="auto">
        <a:xfrm>
          <a:off x="0" y="152838150"/>
          <a:ext cx="1866900" cy="666750"/>
        </a:xfrm>
        <a:prstGeom prst="rect">
          <a:avLst/>
        </a:prstGeom>
        <a:noFill/>
        <a:ln w="9525">
          <a:noFill/>
          <a:miter lim="800000"/>
          <a:headEnd/>
          <a:tailEnd/>
        </a:ln>
      </xdr:spPr>
    </xdr:pic>
    <xdr:clientData/>
  </xdr:oneCellAnchor>
  <xdr:oneCellAnchor>
    <xdr:from>
      <xdr:col>0</xdr:col>
      <xdr:colOff>0</xdr:colOff>
      <xdr:row>486</xdr:row>
      <xdr:rowOff>0</xdr:rowOff>
    </xdr:from>
    <xdr:ext cx="1866900" cy="666750"/>
    <xdr:pic>
      <xdr:nvPicPr>
        <xdr:cNvPr id="46" name="45 Imagen" descr="logo"/>
        <xdr:cNvPicPr>
          <a:picLocks noChangeAspect="1" noChangeArrowheads="1"/>
        </xdr:cNvPicPr>
      </xdr:nvPicPr>
      <xdr:blipFill>
        <a:blip xmlns:r="http://schemas.openxmlformats.org/officeDocument/2006/relationships" r:embed="rId1"/>
        <a:srcRect/>
        <a:stretch>
          <a:fillRect/>
        </a:stretch>
      </xdr:blipFill>
      <xdr:spPr bwMode="auto">
        <a:xfrm>
          <a:off x="0" y="160172400"/>
          <a:ext cx="1866900" cy="666750"/>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76200</xdr:colOff>
      <xdr:row>3</xdr:row>
      <xdr:rowOff>95250</xdr:rowOff>
    </xdr:to>
    <xdr:pic>
      <xdr:nvPicPr>
        <xdr:cNvPr id="2" name="3 Imagen" descr="logo"/>
        <xdr:cNvPicPr>
          <a:picLocks noChangeAspect="1" noChangeArrowheads="1"/>
        </xdr:cNvPicPr>
      </xdr:nvPicPr>
      <xdr:blipFill>
        <a:blip xmlns:r="http://schemas.openxmlformats.org/officeDocument/2006/relationships" r:embed="rId1"/>
        <a:srcRect/>
        <a:stretch>
          <a:fillRect/>
        </a:stretch>
      </xdr:blipFill>
      <xdr:spPr bwMode="auto">
        <a:xfrm>
          <a:off x="0" y="0"/>
          <a:ext cx="1866900" cy="666750"/>
        </a:xfrm>
        <a:prstGeom prst="rect">
          <a:avLst/>
        </a:prstGeom>
        <a:noFill/>
        <a:ln w="9525">
          <a:noFill/>
          <a:miter lim="800000"/>
          <a:headEnd/>
          <a:tailEnd/>
        </a:ln>
      </xdr:spPr>
    </xdr:pic>
    <xdr:clientData/>
  </xdr:twoCellAnchor>
  <xdr:oneCellAnchor>
    <xdr:from>
      <xdr:col>0</xdr:col>
      <xdr:colOff>0</xdr:colOff>
      <xdr:row>31</xdr:row>
      <xdr:rowOff>0</xdr:rowOff>
    </xdr:from>
    <xdr:ext cx="1866900" cy="666750"/>
    <xdr:pic>
      <xdr:nvPicPr>
        <xdr:cNvPr id="3" name="3 Imagen" descr="logo"/>
        <xdr:cNvPicPr>
          <a:picLocks noChangeAspect="1" noChangeArrowheads="1"/>
        </xdr:cNvPicPr>
      </xdr:nvPicPr>
      <xdr:blipFill>
        <a:blip xmlns:r="http://schemas.openxmlformats.org/officeDocument/2006/relationships" r:embed="rId1"/>
        <a:srcRect/>
        <a:stretch>
          <a:fillRect/>
        </a:stretch>
      </xdr:blipFill>
      <xdr:spPr bwMode="auto">
        <a:xfrm>
          <a:off x="0" y="0"/>
          <a:ext cx="1866900" cy="666750"/>
        </a:xfrm>
        <a:prstGeom prst="rect">
          <a:avLst/>
        </a:prstGeom>
        <a:noFill/>
        <a:ln w="9525">
          <a:noFill/>
          <a:miter lim="800000"/>
          <a:headEnd/>
          <a:tailEnd/>
        </a:ln>
      </xdr:spPr>
    </xdr:pic>
    <xdr:clientData/>
  </xdr:oneCellAnchor>
  <xdr:oneCellAnchor>
    <xdr:from>
      <xdr:col>0</xdr:col>
      <xdr:colOff>0</xdr:colOff>
      <xdr:row>58</xdr:row>
      <xdr:rowOff>0</xdr:rowOff>
    </xdr:from>
    <xdr:ext cx="1866900" cy="666750"/>
    <xdr:pic>
      <xdr:nvPicPr>
        <xdr:cNvPr id="4" name="3 Imagen" descr="logo"/>
        <xdr:cNvPicPr>
          <a:picLocks noChangeAspect="1" noChangeArrowheads="1"/>
        </xdr:cNvPicPr>
      </xdr:nvPicPr>
      <xdr:blipFill>
        <a:blip xmlns:r="http://schemas.openxmlformats.org/officeDocument/2006/relationships" r:embed="rId1"/>
        <a:srcRect/>
        <a:stretch>
          <a:fillRect/>
        </a:stretch>
      </xdr:blipFill>
      <xdr:spPr bwMode="auto">
        <a:xfrm>
          <a:off x="0" y="7239000"/>
          <a:ext cx="1866900" cy="666750"/>
        </a:xfrm>
        <a:prstGeom prst="rect">
          <a:avLst/>
        </a:prstGeom>
        <a:noFill/>
        <a:ln w="9525">
          <a:noFill/>
          <a:miter lim="800000"/>
          <a:headEnd/>
          <a:tailEnd/>
        </a:ln>
      </xdr:spPr>
    </xdr:pic>
    <xdr:clientData/>
  </xdr:oneCellAnchor>
  <xdr:oneCellAnchor>
    <xdr:from>
      <xdr:col>0</xdr:col>
      <xdr:colOff>0</xdr:colOff>
      <xdr:row>93</xdr:row>
      <xdr:rowOff>0</xdr:rowOff>
    </xdr:from>
    <xdr:ext cx="1866900" cy="666750"/>
    <xdr:pic>
      <xdr:nvPicPr>
        <xdr:cNvPr id="6" name="5 Imagen" descr="logo"/>
        <xdr:cNvPicPr>
          <a:picLocks noChangeAspect="1" noChangeArrowheads="1"/>
        </xdr:cNvPicPr>
      </xdr:nvPicPr>
      <xdr:blipFill>
        <a:blip xmlns:r="http://schemas.openxmlformats.org/officeDocument/2006/relationships" r:embed="rId1"/>
        <a:srcRect/>
        <a:stretch>
          <a:fillRect/>
        </a:stretch>
      </xdr:blipFill>
      <xdr:spPr bwMode="auto">
        <a:xfrm>
          <a:off x="0" y="14716125"/>
          <a:ext cx="1866900" cy="666750"/>
        </a:xfrm>
        <a:prstGeom prst="rect">
          <a:avLst/>
        </a:prstGeom>
        <a:noFill/>
        <a:ln w="9525">
          <a:noFill/>
          <a:miter lim="800000"/>
          <a:headEnd/>
          <a:tailEnd/>
        </a:ln>
      </xdr:spPr>
    </xdr:pic>
    <xdr:clientData/>
  </xdr:oneCellAnchor>
  <xdr:oneCellAnchor>
    <xdr:from>
      <xdr:col>0</xdr:col>
      <xdr:colOff>0</xdr:colOff>
      <xdr:row>109</xdr:row>
      <xdr:rowOff>0</xdr:rowOff>
    </xdr:from>
    <xdr:ext cx="1866900" cy="666750"/>
    <xdr:pic>
      <xdr:nvPicPr>
        <xdr:cNvPr id="7" name="3 Imagen" descr="logo"/>
        <xdr:cNvPicPr>
          <a:picLocks noChangeAspect="1" noChangeArrowheads="1"/>
        </xdr:cNvPicPr>
      </xdr:nvPicPr>
      <xdr:blipFill>
        <a:blip xmlns:r="http://schemas.openxmlformats.org/officeDocument/2006/relationships" r:embed="rId1"/>
        <a:srcRect/>
        <a:stretch>
          <a:fillRect/>
        </a:stretch>
      </xdr:blipFill>
      <xdr:spPr bwMode="auto">
        <a:xfrm>
          <a:off x="0" y="7620000"/>
          <a:ext cx="1866900" cy="666750"/>
        </a:xfrm>
        <a:prstGeom prst="rect">
          <a:avLst/>
        </a:prstGeom>
        <a:noFill/>
        <a:ln w="9525">
          <a:noFill/>
          <a:miter lim="800000"/>
          <a:headEnd/>
          <a:tailEnd/>
        </a:ln>
      </xdr:spPr>
    </xdr:pic>
    <xdr:clientData/>
  </xdr:oneCellAnchor>
  <xdr:oneCellAnchor>
    <xdr:from>
      <xdr:col>0</xdr:col>
      <xdr:colOff>0</xdr:colOff>
      <xdr:row>137</xdr:row>
      <xdr:rowOff>0</xdr:rowOff>
    </xdr:from>
    <xdr:ext cx="1866900" cy="666750"/>
    <xdr:pic>
      <xdr:nvPicPr>
        <xdr:cNvPr id="8" name="7 Imagen" descr="logo"/>
        <xdr:cNvPicPr>
          <a:picLocks noChangeAspect="1" noChangeArrowheads="1"/>
        </xdr:cNvPicPr>
      </xdr:nvPicPr>
      <xdr:blipFill>
        <a:blip xmlns:r="http://schemas.openxmlformats.org/officeDocument/2006/relationships" r:embed="rId1"/>
        <a:srcRect/>
        <a:stretch>
          <a:fillRect/>
        </a:stretch>
      </xdr:blipFill>
      <xdr:spPr bwMode="auto">
        <a:xfrm>
          <a:off x="0" y="23193375"/>
          <a:ext cx="1866900" cy="666750"/>
        </a:xfrm>
        <a:prstGeom prst="rect">
          <a:avLst/>
        </a:prstGeom>
        <a:noFill/>
        <a:ln w="9525">
          <a:noFill/>
          <a:miter lim="800000"/>
          <a:headEnd/>
          <a:tailEnd/>
        </a:ln>
      </xdr:spPr>
    </xdr:pic>
    <xdr:clientData/>
  </xdr:oneCellAnchor>
  <xdr:oneCellAnchor>
    <xdr:from>
      <xdr:col>0</xdr:col>
      <xdr:colOff>0</xdr:colOff>
      <xdr:row>155</xdr:row>
      <xdr:rowOff>0</xdr:rowOff>
    </xdr:from>
    <xdr:ext cx="1866900" cy="666750"/>
    <xdr:pic>
      <xdr:nvPicPr>
        <xdr:cNvPr id="9" name="3 Imagen" descr="logo"/>
        <xdr:cNvPicPr>
          <a:picLocks noChangeAspect="1" noChangeArrowheads="1"/>
        </xdr:cNvPicPr>
      </xdr:nvPicPr>
      <xdr:blipFill>
        <a:blip xmlns:r="http://schemas.openxmlformats.org/officeDocument/2006/relationships" r:embed="rId1"/>
        <a:srcRect/>
        <a:stretch>
          <a:fillRect/>
        </a:stretch>
      </xdr:blipFill>
      <xdr:spPr bwMode="auto">
        <a:xfrm>
          <a:off x="0" y="30946725"/>
          <a:ext cx="1866900" cy="666750"/>
        </a:xfrm>
        <a:prstGeom prst="rect">
          <a:avLst/>
        </a:prstGeom>
        <a:noFill/>
        <a:ln w="9525">
          <a:noFill/>
          <a:miter lim="800000"/>
          <a:headEnd/>
          <a:tailEnd/>
        </a:ln>
      </xdr:spPr>
    </xdr:pic>
    <xdr:clientData/>
  </xdr:oneCellAnchor>
  <xdr:oneCellAnchor>
    <xdr:from>
      <xdr:col>0</xdr:col>
      <xdr:colOff>0</xdr:colOff>
      <xdr:row>182</xdr:row>
      <xdr:rowOff>0</xdr:rowOff>
    </xdr:from>
    <xdr:ext cx="1866900" cy="666750"/>
    <xdr:pic>
      <xdr:nvPicPr>
        <xdr:cNvPr id="10" name="3 Imagen" descr="logo"/>
        <xdr:cNvPicPr>
          <a:picLocks noChangeAspect="1" noChangeArrowheads="1"/>
        </xdr:cNvPicPr>
      </xdr:nvPicPr>
      <xdr:blipFill>
        <a:blip xmlns:r="http://schemas.openxmlformats.org/officeDocument/2006/relationships" r:embed="rId1"/>
        <a:srcRect/>
        <a:stretch>
          <a:fillRect/>
        </a:stretch>
      </xdr:blipFill>
      <xdr:spPr bwMode="auto">
        <a:xfrm>
          <a:off x="0" y="46329600"/>
          <a:ext cx="1866900" cy="666750"/>
        </a:xfrm>
        <a:prstGeom prst="rect">
          <a:avLst/>
        </a:prstGeom>
        <a:noFill/>
        <a:ln w="9525">
          <a:noFill/>
          <a:miter lim="800000"/>
          <a:headEnd/>
          <a:tailEnd/>
        </a:ln>
      </xdr:spPr>
    </xdr:pic>
    <xdr:clientData/>
  </xdr:oneCellAnchor>
  <xdr:oneCellAnchor>
    <xdr:from>
      <xdr:col>0</xdr:col>
      <xdr:colOff>0</xdr:colOff>
      <xdr:row>210</xdr:row>
      <xdr:rowOff>0</xdr:rowOff>
    </xdr:from>
    <xdr:ext cx="1866900" cy="666750"/>
    <xdr:pic>
      <xdr:nvPicPr>
        <xdr:cNvPr id="11" name="3 Imagen" descr="logo"/>
        <xdr:cNvPicPr>
          <a:picLocks noChangeAspect="1" noChangeArrowheads="1"/>
        </xdr:cNvPicPr>
      </xdr:nvPicPr>
      <xdr:blipFill>
        <a:blip xmlns:r="http://schemas.openxmlformats.org/officeDocument/2006/relationships" r:embed="rId1"/>
        <a:srcRect/>
        <a:stretch>
          <a:fillRect/>
        </a:stretch>
      </xdr:blipFill>
      <xdr:spPr bwMode="auto">
        <a:xfrm>
          <a:off x="0" y="54092475"/>
          <a:ext cx="1866900" cy="666750"/>
        </a:xfrm>
        <a:prstGeom prst="rect">
          <a:avLst/>
        </a:prstGeom>
        <a:noFill/>
        <a:ln w="9525">
          <a:noFill/>
          <a:miter lim="800000"/>
          <a:headEnd/>
          <a:tailEnd/>
        </a:ln>
      </xdr:spPr>
    </xdr:pic>
    <xdr:clientData/>
  </xdr:oneCellAnchor>
  <xdr:oneCellAnchor>
    <xdr:from>
      <xdr:col>0</xdr:col>
      <xdr:colOff>0</xdr:colOff>
      <xdr:row>231</xdr:row>
      <xdr:rowOff>0</xdr:rowOff>
    </xdr:from>
    <xdr:ext cx="1866900" cy="666750"/>
    <xdr:pic>
      <xdr:nvPicPr>
        <xdr:cNvPr id="12" name="3 Imagen" descr="logo"/>
        <xdr:cNvPicPr>
          <a:picLocks noChangeAspect="1" noChangeArrowheads="1"/>
        </xdr:cNvPicPr>
      </xdr:nvPicPr>
      <xdr:blipFill>
        <a:blip xmlns:r="http://schemas.openxmlformats.org/officeDocument/2006/relationships" r:embed="rId1"/>
        <a:srcRect/>
        <a:stretch>
          <a:fillRect/>
        </a:stretch>
      </xdr:blipFill>
      <xdr:spPr bwMode="auto">
        <a:xfrm>
          <a:off x="0" y="61807725"/>
          <a:ext cx="1866900" cy="666750"/>
        </a:xfrm>
        <a:prstGeom prst="rect">
          <a:avLst/>
        </a:prstGeom>
        <a:noFill/>
        <a:ln w="9525">
          <a:noFill/>
          <a:miter lim="800000"/>
          <a:headEnd/>
          <a:tailEnd/>
        </a:ln>
      </xdr:spPr>
    </xdr:pic>
    <xdr:clientData/>
  </xdr:oneCellAnchor>
  <xdr:oneCellAnchor>
    <xdr:from>
      <xdr:col>0</xdr:col>
      <xdr:colOff>0</xdr:colOff>
      <xdr:row>249</xdr:row>
      <xdr:rowOff>0</xdr:rowOff>
    </xdr:from>
    <xdr:ext cx="1866900" cy="666750"/>
    <xdr:pic>
      <xdr:nvPicPr>
        <xdr:cNvPr id="13" name="3 Imagen" descr="logo"/>
        <xdr:cNvPicPr>
          <a:picLocks noChangeAspect="1" noChangeArrowheads="1"/>
        </xdr:cNvPicPr>
      </xdr:nvPicPr>
      <xdr:blipFill>
        <a:blip xmlns:r="http://schemas.openxmlformats.org/officeDocument/2006/relationships" r:embed="rId1"/>
        <a:srcRect/>
        <a:stretch>
          <a:fillRect/>
        </a:stretch>
      </xdr:blipFill>
      <xdr:spPr bwMode="auto">
        <a:xfrm>
          <a:off x="0" y="54092475"/>
          <a:ext cx="1866900" cy="666750"/>
        </a:xfrm>
        <a:prstGeom prst="rect">
          <a:avLst/>
        </a:prstGeom>
        <a:noFill/>
        <a:ln w="9525">
          <a:noFill/>
          <a:miter lim="800000"/>
          <a:headEnd/>
          <a:tailEnd/>
        </a:ln>
      </xdr:spPr>
    </xdr:pic>
    <xdr:clientData/>
  </xdr:oneCellAnchor>
  <xdr:oneCellAnchor>
    <xdr:from>
      <xdr:col>0</xdr:col>
      <xdr:colOff>0</xdr:colOff>
      <xdr:row>279</xdr:row>
      <xdr:rowOff>0</xdr:rowOff>
    </xdr:from>
    <xdr:ext cx="1866900" cy="666750"/>
    <xdr:pic>
      <xdr:nvPicPr>
        <xdr:cNvPr id="14" name="3 Imagen" descr="logo"/>
        <xdr:cNvPicPr>
          <a:picLocks noChangeAspect="1" noChangeArrowheads="1"/>
        </xdr:cNvPicPr>
      </xdr:nvPicPr>
      <xdr:blipFill>
        <a:blip xmlns:r="http://schemas.openxmlformats.org/officeDocument/2006/relationships" r:embed="rId1"/>
        <a:srcRect/>
        <a:stretch>
          <a:fillRect/>
        </a:stretch>
      </xdr:blipFill>
      <xdr:spPr bwMode="auto">
        <a:xfrm>
          <a:off x="0" y="77142975"/>
          <a:ext cx="1866900" cy="666750"/>
        </a:xfrm>
        <a:prstGeom prst="rect">
          <a:avLst/>
        </a:prstGeom>
        <a:noFill/>
        <a:ln w="9525">
          <a:noFill/>
          <a:miter lim="800000"/>
          <a:headEnd/>
          <a:tailEnd/>
        </a:ln>
      </xdr:spPr>
    </xdr:pic>
    <xdr:clientData/>
  </xdr:oneCellAnchor>
  <xdr:oneCellAnchor>
    <xdr:from>
      <xdr:col>0</xdr:col>
      <xdr:colOff>0</xdr:colOff>
      <xdr:row>300</xdr:row>
      <xdr:rowOff>0</xdr:rowOff>
    </xdr:from>
    <xdr:ext cx="1866900" cy="666750"/>
    <xdr:pic>
      <xdr:nvPicPr>
        <xdr:cNvPr id="15" name="3 Imagen" descr="logo"/>
        <xdr:cNvPicPr>
          <a:picLocks noChangeAspect="1" noChangeArrowheads="1"/>
        </xdr:cNvPicPr>
      </xdr:nvPicPr>
      <xdr:blipFill>
        <a:blip xmlns:r="http://schemas.openxmlformats.org/officeDocument/2006/relationships" r:embed="rId1"/>
        <a:srcRect/>
        <a:stretch>
          <a:fillRect/>
        </a:stretch>
      </xdr:blipFill>
      <xdr:spPr bwMode="auto">
        <a:xfrm>
          <a:off x="0" y="84810600"/>
          <a:ext cx="1866900" cy="666750"/>
        </a:xfrm>
        <a:prstGeom prst="rect">
          <a:avLst/>
        </a:prstGeom>
        <a:noFill/>
        <a:ln w="9525">
          <a:noFill/>
          <a:miter lim="800000"/>
          <a:headEnd/>
          <a:tailEnd/>
        </a:ln>
      </xdr:spPr>
    </xdr:pic>
    <xdr:clientData/>
  </xdr:oneCellAnchor>
  <xdr:oneCellAnchor>
    <xdr:from>
      <xdr:col>0</xdr:col>
      <xdr:colOff>0</xdr:colOff>
      <xdr:row>319</xdr:row>
      <xdr:rowOff>0</xdr:rowOff>
    </xdr:from>
    <xdr:ext cx="1866900" cy="666750"/>
    <xdr:pic>
      <xdr:nvPicPr>
        <xdr:cNvPr id="16" name="3 Imagen" descr="logo"/>
        <xdr:cNvPicPr>
          <a:picLocks noChangeAspect="1" noChangeArrowheads="1"/>
        </xdr:cNvPicPr>
      </xdr:nvPicPr>
      <xdr:blipFill>
        <a:blip xmlns:r="http://schemas.openxmlformats.org/officeDocument/2006/relationships" r:embed="rId1"/>
        <a:srcRect/>
        <a:stretch>
          <a:fillRect/>
        </a:stretch>
      </xdr:blipFill>
      <xdr:spPr bwMode="auto">
        <a:xfrm>
          <a:off x="0" y="92525850"/>
          <a:ext cx="1866900" cy="666750"/>
        </a:xfrm>
        <a:prstGeom prst="rect">
          <a:avLst/>
        </a:prstGeom>
        <a:noFill/>
        <a:ln w="9525">
          <a:noFill/>
          <a:miter lim="800000"/>
          <a:headEnd/>
          <a:tailEnd/>
        </a:ln>
      </xdr:spPr>
    </xdr:pic>
    <xdr:clientData/>
  </xdr:oneCellAnchor>
  <xdr:oneCellAnchor>
    <xdr:from>
      <xdr:col>0</xdr:col>
      <xdr:colOff>0</xdr:colOff>
      <xdr:row>340</xdr:row>
      <xdr:rowOff>0</xdr:rowOff>
    </xdr:from>
    <xdr:ext cx="1866900" cy="666750"/>
    <xdr:pic>
      <xdr:nvPicPr>
        <xdr:cNvPr id="17" name="3 Imagen" descr="logo"/>
        <xdr:cNvPicPr>
          <a:picLocks noChangeAspect="1" noChangeArrowheads="1"/>
        </xdr:cNvPicPr>
      </xdr:nvPicPr>
      <xdr:blipFill>
        <a:blip xmlns:r="http://schemas.openxmlformats.org/officeDocument/2006/relationships" r:embed="rId1"/>
        <a:srcRect/>
        <a:stretch>
          <a:fillRect/>
        </a:stretch>
      </xdr:blipFill>
      <xdr:spPr bwMode="auto">
        <a:xfrm>
          <a:off x="0" y="100145850"/>
          <a:ext cx="1866900" cy="666750"/>
        </a:xfrm>
        <a:prstGeom prst="rect">
          <a:avLst/>
        </a:prstGeom>
        <a:noFill/>
        <a:ln w="9525">
          <a:noFill/>
          <a:miter lim="800000"/>
          <a:headEnd/>
          <a:tailEnd/>
        </a:ln>
      </xdr:spPr>
    </xdr:pic>
    <xdr:clientData/>
  </xdr:oneCellAnchor>
  <xdr:oneCellAnchor>
    <xdr:from>
      <xdr:col>0</xdr:col>
      <xdr:colOff>0</xdr:colOff>
      <xdr:row>359</xdr:row>
      <xdr:rowOff>0</xdr:rowOff>
    </xdr:from>
    <xdr:ext cx="1866900" cy="666750"/>
    <xdr:pic>
      <xdr:nvPicPr>
        <xdr:cNvPr id="18" name="3 Imagen" descr="logo"/>
        <xdr:cNvPicPr>
          <a:picLocks noChangeAspect="1" noChangeArrowheads="1"/>
        </xdr:cNvPicPr>
      </xdr:nvPicPr>
      <xdr:blipFill>
        <a:blip xmlns:r="http://schemas.openxmlformats.org/officeDocument/2006/relationships" r:embed="rId1"/>
        <a:srcRect/>
        <a:stretch>
          <a:fillRect/>
        </a:stretch>
      </xdr:blipFill>
      <xdr:spPr bwMode="auto">
        <a:xfrm>
          <a:off x="0" y="107765850"/>
          <a:ext cx="1866900" cy="666750"/>
        </a:xfrm>
        <a:prstGeom prst="rect">
          <a:avLst/>
        </a:prstGeom>
        <a:noFill/>
        <a:ln w="9525">
          <a:noFill/>
          <a:miter lim="800000"/>
          <a:headEnd/>
          <a:tailEnd/>
        </a:ln>
      </xdr:spPr>
    </xdr:pic>
    <xdr:clientData/>
  </xdr:oneCellAnchor>
  <xdr:oneCellAnchor>
    <xdr:from>
      <xdr:col>0</xdr:col>
      <xdr:colOff>0</xdr:colOff>
      <xdr:row>378</xdr:row>
      <xdr:rowOff>0</xdr:rowOff>
    </xdr:from>
    <xdr:ext cx="1866900" cy="666750"/>
    <xdr:pic>
      <xdr:nvPicPr>
        <xdr:cNvPr id="19" name="3 Imagen" descr="logo"/>
        <xdr:cNvPicPr>
          <a:picLocks noChangeAspect="1" noChangeArrowheads="1"/>
        </xdr:cNvPicPr>
      </xdr:nvPicPr>
      <xdr:blipFill>
        <a:blip xmlns:r="http://schemas.openxmlformats.org/officeDocument/2006/relationships" r:embed="rId1"/>
        <a:srcRect/>
        <a:stretch>
          <a:fillRect/>
        </a:stretch>
      </xdr:blipFill>
      <xdr:spPr bwMode="auto">
        <a:xfrm>
          <a:off x="0" y="77142975"/>
          <a:ext cx="1866900" cy="666750"/>
        </a:xfrm>
        <a:prstGeom prst="rect">
          <a:avLst/>
        </a:prstGeom>
        <a:noFill/>
        <a:ln w="9525">
          <a:noFill/>
          <a:miter lim="800000"/>
          <a:headEnd/>
          <a:tailEnd/>
        </a:ln>
      </xdr:spPr>
    </xdr:pic>
    <xdr:clientData/>
  </xdr:oneCellAnchor>
  <xdr:oneCellAnchor>
    <xdr:from>
      <xdr:col>0</xdr:col>
      <xdr:colOff>0</xdr:colOff>
      <xdr:row>406</xdr:row>
      <xdr:rowOff>0</xdr:rowOff>
    </xdr:from>
    <xdr:ext cx="1866900" cy="666750"/>
    <xdr:pic>
      <xdr:nvPicPr>
        <xdr:cNvPr id="20" name="3 Imagen" descr="logo"/>
        <xdr:cNvPicPr>
          <a:picLocks noChangeAspect="1" noChangeArrowheads="1"/>
        </xdr:cNvPicPr>
      </xdr:nvPicPr>
      <xdr:blipFill>
        <a:blip xmlns:r="http://schemas.openxmlformats.org/officeDocument/2006/relationships" r:embed="rId1"/>
        <a:srcRect/>
        <a:stretch>
          <a:fillRect/>
        </a:stretch>
      </xdr:blipFill>
      <xdr:spPr bwMode="auto">
        <a:xfrm>
          <a:off x="0" y="123072525"/>
          <a:ext cx="1866900" cy="666750"/>
        </a:xfrm>
        <a:prstGeom prst="rect">
          <a:avLst/>
        </a:prstGeom>
        <a:noFill/>
        <a:ln w="9525">
          <a:noFill/>
          <a:miter lim="800000"/>
          <a:headEnd/>
          <a:tailEnd/>
        </a:ln>
      </xdr:spPr>
    </xdr:pic>
    <xdr:clientData/>
  </xdr:oneCellAnchor>
  <xdr:oneCellAnchor>
    <xdr:from>
      <xdr:col>0</xdr:col>
      <xdr:colOff>0</xdr:colOff>
      <xdr:row>442</xdr:row>
      <xdr:rowOff>0</xdr:rowOff>
    </xdr:from>
    <xdr:ext cx="1866900" cy="666750"/>
    <xdr:pic>
      <xdr:nvPicPr>
        <xdr:cNvPr id="21" name="3 Imagen" descr="logo"/>
        <xdr:cNvPicPr>
          <a:picLocks noChangeAspect="1" noChangeArrowheads="1"/>
        </xdr:cNvPicPr>
      </xdr:nvPicPr>
      <xdr:blipFill>
        <a:blip xmlns:r="http://schemas.openxmlformats.org/officeDocument/2006/relationships" r:embed="rId1"/>
        <a:srcRect/>
        <a:stretch>
          <a:fillRect/>
        </a:stretch>
      </xdr:blipFill>
      <xdr:spPr bwMode="auto">
        <a:xfrm>
          <a:off x="0" y="130502025"/>
          <a:ext cx="1866900" cy="666750"/>
        </a:xfrm>
        <a:prstGeom prst="rect">
          <a:avLst/>
        </a:prstGeom>
        <a:noFill/>
        <a:ln w="9525">
          <a:noFill/>
          <a:miter lim="800000"/>
          <a:headEnd/>
          <a:tailEnd/>
        </a:ln>
      </xdr:spPr>
    </xdr:pic>
    <xdr:clientData/>
  </xdr:oneCellAnchor>
  <xdr:oneCellAnchor>
    <xdr:from>
      <xdr:col>0</xdr:col>
      <xdr:colOff>0</xdr:colOff>
      <xdr:row>463</xdr:row>
      <xdr:rowOff>0</xdr:rowOff>
    </xdr:from>
    <xdr:ext cx="1866900" cy="666750"/>
    <xdr:pic>
      <xdr:nvPicPr>
        <xdr:cNvPr id="22" name="3 Imagen" descr="logo"/>
        <xdr:cNvPicPr>
          <a:picLocks noChangeAspect="1" noChangeArrowheads="1"/>
        </xdr:cNvPicPr>
      </xdr:nvPicPr>
      <xdr:blipFill>
        <a:blip xmlns:r="http://schemas.openxmlformats.org/officeDocument/2006/relationships" r:embed="rId1"/>
        <a:srcRect/>
        <a:stretch>
          <a:fillRect/>
        </a:stretch>
      </xdr:blipFill>
      <xdr:spPr bwMode="auto">
        <a:xfrm>
          <a:off x="0" y="138169650"/>
          <a:ext cx="1866900" cy="666750"/>
        </a:xfrm>
        <a:prstGeom prst="rect">
          <a:avLst/>
        </a:prstGeom>
        <a:noFill/>
        <a:ln w="9525">
          <a:noFill/>
          <a:miter lim="800000"/>
          <a:headEnd/>
          <a:tailEnd/>
        </a:ln>
      </xdr:spPr>
    </xdr:pic>
    <xdr:clientData/>
  </xdr:oneCellAnchor>
  <xdr:oneCellAnchor>
    <xdr:from>
      <xdr:col>0</xdr:col>
      <xdr:colOff>0</xdr:colOff>
      <xdr:row>482</xdr:row>
      <xdr:rowOff>0</xdr:rowOff>
    </xdr:from>
    <xdr:ext cx="1866900" cy="666750"/>
    <xdr:pic>
      <xdr:nvPicPr>
        <xdr:cNvPr id="23" name="3 Imagen" descr="logo"/>
        <xdr:cNvPicPr>
          <a:picLocks noChangeAspect="1" noChangeArrowheads="1"/>
        </xdr:cNvPicPr>
      </xdr:nvPicPr>
      <xdr:blipFill>
        <a:blip xmlns:r="http://schemas.openxmlformats.org/officeDocument/2006/relationships" r:embed="rId1"/>
        <a:srcRect/>
        <a:stretch>
          <a:fillRect/>
        </a:stretch>
      </xdr:blipFill>
      <xdr:spPr bwMode="auto">
        <a:xfrm>
          <a:off x="0" y="138169650"/>
          <a:ext cx="1866900" cy="666750"/>
        </a:xfrm>
        <a:prstGeom prst="rect">
          <a:avLst/>
        </a:prstGeom>
        <a:noFill/>
        <a:ln w="9525">
          <a:noFill/>
          <a:miter lim="800000"/>
          <a:headEnd/>
          <a:tailEnd/>
        </a:ln>
      </xdr:spPr>
    </xdr:pic>
    <xdr:clientData/>
  </xdr:oneCellAnchor>
  <xdr:twoCellAnchor>
    <xdr:from>
      <xdr:col>1</xdr:col>
      <xdr:colOff>38100</xdr:colOff>
      <xdr:row>505</xdr:row>
      <xdr:rowOff>0</xdr:rowOff>
    </xdr:from>
    <xdr:to>
      <xdr:col>3</xdr:col>
      <xdr:colOff>542925</xdr:colOff>
      <xdr:row>505</xdr:row>
      <xdr:rowOff>9525</xdr:rowOff>
    </xdr:to>
    <xdr:cxnSp macro="">
      <xdr:nvCxnSpPr>
        <xdr:cNvPr id="26" name="25 Conector recto"/>
        <xdr:cNvCxnSpPr/>
      </xdr:nvCxnSpPr>
      <xdr:spPr>
        <a:xfrm>
          <a:off x="800100" y="169992675"/>
          <a:ext cx="30670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2114550</xdr:colOff>
      <xdr:row>505</xdr:row>
      <xdr:rowOff>28575</xdr:rowOff>
    </xdr:from>
    <xdr:to>
      <xdr:col>5</xdr:col>
      <xdr:colOff>571500</xdr:colOff>
      <xdr:row>505</xdr:row>
      <xdr:rowOff>38101</xdr:rowOff>
    </xdr:to>
    <xdr:cxnSp macro="">
      <xdr:nvCxnSpPr>
        <xdr:cNvPr id="27" name="26 Conector recto"/>
        <xdr:cNvCxnSpPr/>
      </xdr:nvCxnSpPr>
      <xdr:spPr>
        <a:xfrm flipV="1">
          <a:off x="5438775" y="170021250"/>
          <a:ext cx="1924050" cy="95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7"/>
  <sheetViews>
    <sheetView topLeftCell="A493" workbookViewId="0">
      <selection activeCell="H540" sqref="H540"/>
    </sheetView>
  </sheetViews>
  <sheetFormatPr baseColWidth="10" defaultRowHeight="15" x14ac:dyDescent="0.25"/>
  <cols>
    <col min="3" max="3" width="27" bestFit="1" customWidth="1"/>
    <col min="4" max="4" width="39.42578125" bestFit="1" customWidth="1"/>
    <col min="5" max="5" width="12.5703125" bestFit="1" customWidth="1"/>
    <col min="6" max="6" width="32.5703125" customWidth="1"/>
  </cols>
  <sheetData>
    <row r="1" spans="1:7" s="2" customFormat="1" x14ac:dyDescent="0.25"/>
    <row r="2" spans="1:7" s="2" customFormat="1" x14ac:dyDescent="0.25"/>
    <row r="3" spans="1:7" s="2" customFormat="1" x14ac:dyDescent="0.25"/>
    <row r="4" spans="1:7" s="2" customFormat="1" x14ac:dyDescent="0.25">
      <c r="B4" s="106" t="s">
        <v>0</v>
      </c>
      <c r="C4" s="106"/>
      <c r="D4" s="106"/>
      <c r="E4" s="106"/>
      <c r="F4" s="106"/>
      <c r="G4" s="4"/>
    </row>
    <row r="5" spans="1:7" s="2" customFormat="1" x14ac:dyDescent="0.25">
      <c r="A5" s="3"/>
      <c r="B5" s="106" t="s">
        <v>1</v>
      </c>
      <c r="C5" s="106"/>
      <c r="D5" s="106"/>
      <c r="E5" s="106"/>
      <c r="F5" s="106"/>
      <c r="G5" s="4"/>
    </row>
    <row r="6" spans="1:7" s="2" customFormat="1" x14ac:dyDescent="0.25">
      <c r="B6" s="106" t="s">
        <v>2</v>
      </c>
      <c r="C6" s="106"/>
      <c r="D6" s="106"/>
      <c r="E6" s="106"/>
      <c r="F6" s="106"/>
      <c r="G6" s="4"/>
    </row>
    <row r="7" spans="1:7" s="2" customFormat="1" x14ac:dyDescent="0.25">
      <c r="B7" s="105"/>
      <c r="C7" s="105"/>
      <c r="D7" s="105"/>
      <c r="E7" s="105"/>
      <c r="F7" s="105"/>
      <c r="G7" s="4"/>
    </row>
    <row r="8" spans="1:7" s="2" customFormat="1" x14ac:dyDescent="0.25">
      <c r="B8" s="5" t="s">
        <v>3</v>
      </c>
      <c r="C8" s="5"/>
      <c r="D8" s="6" t="s">
        <v>12</v>
      </c>
      <c r="E8" s="5"/>
      <c r="F8" s="7" t="s">
        <v>446</v>
      </c>
      <c r="G8" s="6"/>
    </row>
    <row r="9" spans="1:7" s="2" customFormat="1" x14ac:dyDescent="0.25">
      <c r="B9" s="8" t="s">
        <v>4</v>
      </c>
      <c r="C9" s="8"/>
      <c r="D9" s="8" t="s">
        <v>16</v>
      </c>
      <c r="E9" s="8"/>
      <c r="F9" s="7" t="s">
        <v>399</v>
      </c>
      <c r="G9" s="5"/>
    </row>
    <row r="10" spans="1:7" s="2" customFormat="1" x14ac:dyDescent="0.25">
      <c r="B10" s="8" t="s">
        <v>13</v>
      </c>
      <c r="C10" s="9"/>
      <c r="D10" s="9"/>
      <c r="E10" s="9"/>
      <c r="F10" s="9"/>
      <c r="G10" s="4"/>
    </row>
    <row r="11" spans="1:7" s="2" customFormat="1" ht="22.5" x14ac:dyDescent="0.25">
      <c r="B11" s="10" t="s">
        <v>5</v>
      </c>
      <c r="C11" s="10" t="s">
        <v>6</v>
      </c>
      <c r="D11" s="10" t="s">
        <v>7</v>
      </c>
      <c r="E11" s="10" t="s">
        <v>8</v>
      </c>
      <c r="F11" s="10" t="s">
        <v>9</v>
      </c>
      <c r="G11" s="4"/>
    </row>
    <row r="12" spans="1:7" s="2" customFormat="1" x14ac:dyDescent="0.25">
      <c r="B12" s="11"/>
      <c r="C12" s="87" t="s">
        <v>14</v>
      </c>
      <c r="D12" s="12"/>
      <c r="E12" s="13"/>
      <c r="F12" s="14"/>
      <c r="G12" s="4"/>
    </row>
    <row r="13" spans="1:7" s="2" customFormat="1" ht="33.75" x14ac:dyDescent="0.25">
      <c r="A13" s="38"/>
      <c r="B13" s="11">
        <v>1</v>
      </c>
      <c r="C13" s="16" t="s">
        <v>205</v>
      </c>
      <c r="D13" s="11" t="s">
        <v>15</v>
      </c>
      <c r="E13" s="29">
        <f>13400</f>
        <v>13400</v>
      </c>
      <c r="F13" s="17" t="s">
        <v>71</v>
      </c>
      <c r="G13" s="4"/>
    </row>
    <row r="14" spans="1:7" s="2" customFormat="1" ht="33.75" x14ac:dyDescent="0.25">
      <c r="A14" s="38"/>
      <c r="B14" s="11">
        <v>2</v>
      </c>
      <c r="C14" s="16" t="s">
        <v>205</v>
      </c>
      <c r="D14" s="11" t="s">
        <v>17</v>
      </c>
      <c r="E14" s="29">
        <f>2500+2000+1200</f>
        <v>5700</v>
      </c>
      <c r="F14" s="17" t="s">
        <v>71</v>
      </c>
      <c r="G14" s="4"/>
    </row>
    <row r="15" spans="1:7" s="2" customFormat="1" ht="33.75" x14ac:dyDescent="0.25">
      <c r="A15" s="38"/>
      <c r="B15" s="11">
        <v>3</v>
      </c>
      <c r="C15" s="16" t="s">
        <v>205</v>
      </c>
      <c r="D15" s="12" t="s">
        <v>22</v>
      </c>
      <c r="E15" s="29">
        <f>1800*4</f>
        <v>7200</v>
      </c>
      <c r="F15" s="17" t="s">
        <v>71</v>
      </c>
      <c r="G15" s="4"/>
    </row>
    <row r="16" spans="1:7" s="2" customFormat="1" ht="22.5" x14ac:dyDescent="0.25">
      <c r="A16" s="38"/>
      <c r="B16" s="11">
        <v>4</v>
      </c>
      <c r="C16" s="16" t="s">
        <v>205</v>
      </c>
      <c r="D16" s="26" t="s">
        <v>18</v>
      </c>
      <c r="E16" s="29"/>
      <c r="F16" s="17" t="s">
        <v>19</v>
      </c>
      <c r="G16" s="4"/>
    </row>
    <row r="17" spans="1:8" s="2" customFormat="1" ht="45" x14ac:dyDescent="0.25">
      <c r="A17" s="38"/>
      <c r="B17" s="11">
        <v>5</v>
      </c>
      <c r="C17" s="16" t="s">
        <v>205</v>
      </c>
      <c r="D17" s="104" t="s">
        <v>20</v>
      </c>
      <c r="E17" s="29">
        <v>1385</v>
      </c>
      <c r="F17" s="17" t="s">
        <v>21</v>
      </c>
      <c r="G17" s="28"/>
    </row>
    <row r="18" spans="1:8" s="2" customFormat="1" ht="56.25" x14ac:dyDescent="0.25">
      <c r="A18" s="38"/>
      <c r="B18" s="11">
        <v>6</v>
      </c>
      <c r="C18" s="16" t="s">
        <v>205</v>
      </c>
      <c r="D18" s="11" t="s">
        <v>23</v>
      </c>
      <c r="E18" s="30">
        <f>900+900+450+450+450+450+450</f>
        <v>4050</v>
      </c>
      <c r="F18" s="17" t="s">
        <v>71</v>
      </c>
      <c r="G18" s="28"/>
    </row>
    <row r="19" spans="1:8" s="2" customFormat="1" ht="45" x14ac:dyDescent="0.25">
      <c r="A19" s="38"/>
      <c r="B19" s="11">
        <v>7</v>
      </c>
      <c r="C19" s="16" t="s">
        <v>205</v>
      </c>
      <c r="D19" s="11" t="s">
        <v>24</v>
      </c>
      <c r="E19" s="31">
        <f>900+900+900+450+1000</f>
        <v>4150</v>
      </c>
      <c r="F19" s="17" t="s">
        <v>71</v>
      </c>
      <c r="G19" s="4"/>
      <c r="H19" s="32"/>
    </row>
    <row r="20" spans="1:8" s="2" customFormat="1" x14ac:dyDescent="0.25">
      <c r="A20" s="38"/>
      <c r="B20" s="11"/>
      <c r="C20" s="23" t="s">
        <v>10</v>
      </c>
      <c r="D20" s="11"/>
      <c r="E20" s="41">
        <f>SUM(E13:E19)</f>
        <v>35885</v>
      </c>
      <c r="F20" s="17"/>
      <c r="G20" s="4"/>
      <c r="H20" s="32"/>
    </row>
    <row r="21" spans="1:8" s="2" customFormat="1" x14ac:dyDescent="0.25"/>
    <row r="22" spans="1:8" s="2" customFormat="1" x14ac:dyDescent="0.25"/>
    <row r="23" spans="1:8" s="2" customFormat="1" x14ac:dyDescent="0.25"/>
    <row r="24" spans="1:8" s="2" customFormat="1" x14ac:dyDescent="0.25"/>
    <row r="25" spans="1:8" s="2" customFormat="1" x14ac:dyDescent="0.25"/>
    <row r="26" spans="1:8" s="2" customFormat="1" x14ac:dyDescent="0.25">
      <c r="A26" s="3"/>
      <c r="B26" s="105"/>
      <c r="C26" s="105"/>
      <c r="D26" s="105"/>
      <c r="E26" s="105"/>
      <c r="F26" s="105"/>
      <c r="G26" s="4"/>
    </row>
    <row r="27" spans="1:8" s="2" customFormat="1" x14ac:dyDescent="0.25">
      <c r="A27" s="3"/>
      <c r="B27" s="105"/>
      <c r="C27" s="105"/>
      <c r="D27" s="105"/>
      <c r="E27" s="105"/>
      <c r="F27" s="105"/>
      <c r="G27" s="4"/>
    </row>
    <row r="28" spans="1:8" s="2" customFormat="1" x14ac:dyDescent="0.25">
      <c r="A28" s="3"/>
      <c r="B28" s="105"/>
      <c r="C28" s="105"/>
      <c r="D28" s="105"/>
      <c r="E28" s="105"/>
      <c r="F28" s="105"/>
      <c r="G28" s="4"/>
    </row>
    <row r="29" spans="1:8" s="2" customFormat="1" x14ac:dyDescent="0.25">
      <c r="A29" s="3"/>
      <c r="B29" s="105"/>
      <c r="C29" s="105"/>
      <c r="D29" s="105"/>
      <c r="E29" s="105"/>
      <c r="F29" s="105"/>
      <c r="G29" s="4"/>
    </row>
    <row r="30" spans="1:8" s="2" customFormat="1" x14ac:dyDescent="0.25">
      <c r="B30" s="106" t="s">
        <v>0</v>
      </c>
      <c r="C30" s="106"/>
      <c r="D30" s="106"/>
      <c r="E30" s="106"/>
      <c r="F30" s="106"/>
      <c r="G30" s="4"/>
    </row>
    <row r="31" spans="1:8" s="2" customFormat="1" x14ac:dyDescent="0.25">
      <c r="A31" s="3"/>
      <c r="B31" s="106" t="s">
        <v>1</v>
      </c>
      <c r="C31" s="106"/>
      <c r="D31" s="106"/>
      <c r="E31" s="106"/>
      <c r="F31" s="106"/>
      <c r="G31" s="4"/>
    </row>
    <row r="32" spans="1:8" s="2" customFormat="1" x14ac:dyDescent="0.25">
      <c r="B32" s="106" t="s">
        <v>2</v>
      </c>
      <c r="C32" s="106"/>
      <c r="D32" s="106"/>
      <c r="E32" s="106"/>
      <c r="F32" s="106"/>
      <c r="G32" s="4"/>
    </row>
    <row r="33" spans="2:7" s="2" customFormat="1" x14ac:dyDescent="0.25">
      <c r="B33" s="105"/>
      <c r="C33" s="105"/>
      <c r="D33" s="105"/>
      <c r="E33" s="105"/>
      <c r="F33" s="105"/>
      <c r="G33" s="4"/>
    </row>
    <row r="34" spans="2:7" s="2" customFormat="1" x14ac:dyDescent="0.25">
      <c r="B34" s="5" t="s">
        <v>3</v>
      </c>
      <c r="C34" s="5"/>
      <c r="D34" s="6" t="s">
        <v>12</v>
      </c>
      <c r="E34" s="5"/>
      <c r="F34" s="7" t="s">
        <v>446</v>
      </c>
      <c r="G34" s="6"/>
    </row>
    <row r="35" spans="2:7" s="2" customFormat="1" x14ac:dyDescent="0.25">
      <c r="B35" s="8" t="s">
        <v>4</v>
      </c>
      <c r="C35" s="8"/>
      <c r="D35" s="8" t="s">
        <v>16</v>
      </c>
      <c r="E35" s="8"/>
      <c r="F35" s="7" t="s">
        <v>400</v>
      </c>
      <c r="G35" s="5"/>
    </row>
    <row r="36" spans="2:7" s="2" customFormat="1" x14ac:dyDescent="0.25">
      <c r="B36" s="8" t="s">
        <v>13</v>
      </c>
      <c r="C36" s="9"/>
      <c r="D36" s="9"/>
      <c r="E36" s="9"/>
      <c r="F36" s="9"/>
      <c r="G36" s="4"/>
    </row>
    <row r="37" spans="2:7" s="2" customFormat="1" ht="22.5" x14ac:dyDescent="0.25">
      <c r="B37" s="10" t="s">
        <v>5</v>
      </c>
      <c r="C37" s="10" t="s">
        <v>6</v>
      </c>
      <c r="D37" s="10" t="s">
        <v>7</v>
      </c>
      <c r="E37" s="10" t="s">
        <v>8</v>
      </c>
      <c r="F37" s="10" t="s">
        <v>9</v>
      </c>
      <c r="G37" s="4"/>
    </row>
    <row r="38" spans="2:7" s="2" customFormat="1" x14ac:dyDescent="0.25">
      <c r="B38" s="11"/>
      <c r="C38" s="87" t="s">
        <v>26</v>
      </c>
      <c r="D38" s="26"/>
      <c r="E38" s="27"/>
      <c r="F38" s="17"/>
      <c r="G38" s="4"/>
    </row>
    <row r="39" spans="2:7" s="2" customFormat="1" ht="33.75" x14ac:dyDescent="0.25">
      <c r="B39" s="11">
        <v>8</v>
      </c>
      <c r="C39" s="34">
        <v>41808</v>
      </c>
      <c r="D39" s="26" t="s">
        <v>25</v>
      </c>
      <c r="E39" s="90"/>
      <c r="F39" s="17" t="s">
        <v>47</v>
      </c>
      <c r="G39" s="4"/>
    </row>
    <row r="40" spans="2:7" s="2" customFormat="1" ht="22.5" x14ac:dyDescent="0.25">
      <c r="B40" s="11">
        <v>9</v>
      </c>
      <c r="C40" s="34">
        <v>41814</v>
      </c>
      <c r="D40" s="26" t="s">
        <v>27</v>
      </c>
      <c r="E40" s="30">
        <v>3000</v>
      </c>
      <c r="F40" s="17" t="s">
        <v>33</v>
      </c>
      <c r="G40" s="4"/>
    </row>
    <row r="41" spans="2:7" s="2" customFormat="1" ht="23.25" x14ac:dyDescent="0.25">
      <c r="B41" s="11">
        <v>10</v>
      </c>
      <c r="C41" s="34">
        <v>41814</v>
      </c>
      <c r="D41" s="91" t="s">
        <v>31</v>
      </c>
      <c r="E41" s="33">
        <v>1800</v>
      </c>
      <c r="F41" s="118" t="s">
        <v>40</v>
      </c>
      <c r="G41" s="4"/>
    </row>
    <row r="42" spans="2:7" s="2" customFormat="1" ht="22.5" x14ac:dyDescent="0.25">
      <c r="B42" s="11">
        <v>11</v>
      </c>
      <c r="C42" s="34">
        <v>41814</v>
      </c>
      <c r="D42" s="26" t="s">
        <v>30</v>
      </c>
      <c r="E42" s="29">
        <v>2970.01</v>
      </c>
      <c r="F42" s="17" t="s">
        <v>28</v>
      </c>
      <c r="G42" s="4"/>
    </row>
    <row r="43" spans="2:7" s="2" customFormat="1" ht="22.5" x14ac:dyDescent="0.25">
      <c r="B43" s="11">
        <v>12</v>
      </c>
      <c r="C43" s="34">
        <v>41814</v>
      </c>
      <c r="D43" s="26" t="s">
        <v>29</v>
      </c>
      <c r="E43" s="29">
        <v>1800</v>
      </c>
      <c r="F43" s="17" t="s">
        <v>32</v>
      </c>
      <c r="G43" s="4"/>
    </row>
    <row r="44" spans="2:7" s="2" customFormat="1" ht="22.5" x14ac:dyDescent="0.25">
      <c r="B44" s="11">
        <v>13</v>
      </c>
      <c r="C44" s="34">
        <v>41814</v>
      </c>
      <c r="D44" s="26" t="s">
        <v>35</v>
      </c>
      <c r="E44" s="31">
        <v>2600</v>
      </c>
      <c r="F44" s="14" t="s">
        <v>34</v>
      </c>
      <c r="G44" s="4"/>
    </row>
    <row r="45" spans="2:7" s="2" customFormat="1" ht="33.75" x14ac:dyDescent="0.25">
      <c r="B45" s="11">
        <v>14</v>
      </c>
      <c r="C45" s="34">
        <v>41799</v>
      </c>
      <c r="D45" s="26" t="s">
        <v>36</v>
      </c>
      <c r="E45" s="29">
        <v>2500.0100000000002</v>
      </c>
      <c r="F45" s="17" t="s">
        <v>37</v>
      </c>
      <c r="G45" s="4"/>
    </row>
    <row r="46" spans="2:7" s="2" customFormat="1" ht="33.75" x14ac:dyDescent="0.25">
      <c r="B46" s="11">
        <v>15</v>
      </c>
      <c r="C46" s="34">
        <v>41799</v>
      </c>
      <c r="D46" s="26" t="s">
        <v>38</v>
      </c>
      <c r="E46" s="31">
        <v>3500.01</v>
      </c>
      <c r="F46" s="14" t="s">
        <v>39</v>
      </c>
      <c r="G46" s="4"/>
    </row>
    <row r="47" spans="2:7" s="2" customFormat="1" ht="22.5" x14ac:dyDescent="0.25">
      <c r="B47" s="11">
        <v>16</v>
      </c>
      <c r="C47" s="119">
        <v>41799</v>
      </c>
      <c r="D47" s="11" t="s">
        <v>41</v>
      </c>
      <c r="E47" s="31">
        <v>1400.05</v>
      </c>
      <c r="F47" s="35" t="s">
        <v>40</v>
      </c>
      <c r="G47" s="4"/>
    </row>
    <row r="48" spans="2:7" s="2" customFormat="1" ht="22.5" x14ac:dyDescent="0.25">
      <c r="B48" s="11">
        <v>17</v>
      </c>
      <c r="C48" s="34">
        <v>41799</v>
      </c>
      <c r="D48" s="26" t="s">
        <v>42</v>
      </c>
      <c r="E48" s="31">
        <v>5800</v>
      </c>
      <c r="F48" s="17" t="s">
        <v>43</v>
      </c>
      <c r="G48" s="4"/>
    </row>
    <row r="49" spans="1:7" s="2" customFormat="1" x14ac:dyDescent="0.25">
      <c r="B49" s="11">
        <v>18</v>
      </c>
      <c r="C49" s="34">
        <v>41814</v>
      </c>
      <c r="D49" s="26" t="s">
        <v>456</v>
      </c>
      <c r="E49" s="29">
        <v>3700.01</v>
      </c>
      <c r="F49" s="17" t="s">
        <v>45</v>
      </c>
      <c r="G49" s="4"/>
    </row>
    <row r="50" spans="1:7" s="2" customFormat="1" x14ac:dyDescent="0.25">
      <c r="B50" s="11"/>
      <c r="C50" s="23" t="s">
        <v>10</v>
      </c>
      <c r="D50" s="11"/>
      <c r="E50" s="41">
        <f>SUM(E39:E49)</f>
        <v>29070.089999999997</v>
      </c>
      <c r="F50" s="17"/>
      <c r="G50" s="4"/>
    </row>
    <row r="51" spans="1:7" s="2" customFormat="1" x14ac:dyDescent="0.25">
      <c r="B51" s="20"/>
      <c r="C51" s="24"/>
      <c r="D51" s="20"/>
      <c r="E51" s="42"/>
      <c r="F51" s="22"/>
      <c r="G51" s="4"/>
    </row>
    <row r="52" spans="1:7" s="2" customFormat="1" x14ac:dyDescent="0.25">
      <c r="B52" s="20"/>
      <c r="C52" s="24"/>
      <c r="D52" s="20"/>
      <c r="E52" s="42"/>
      <c r="F52" s="22"/>
      <c r="G52" s="4"/>
    </row>
    <row r="53" spans="1:7" s="2" customFormat="1" x14ac:dyDescent="0.25">
      <c r="B53" s="20"/>
      <c r="C53" s="24"/>
      <c r="D53" s="20"/>
      <c r="E53" s="42"/>
      <c r="F53" s="22"/>
      <c r="G53" s="4"/>
    </row>
    <row r="54" spans="1:7" s="2" customFormat="1" x14ac:dyDescent="0.25">
      <c r="A54" s="3"/>
      <c r="B54" s="105"/>
      <c r="C54" s="105"/>
      <c r="D54" s="105"/>
      <c r="E54" s="105"/>
      <c r="F54" s="105"/>
      <c r="G54" s="4"/>
    </row>
    <row r="55" spans="1:7" s="2" customFormat="1" x14ac:dyDescent="0.25">
      <c r="A55" s="3"/>
      <c r="B55" s="105"/>
      <c r="C55" s="105"/>
      <c r="D55" s="105"/>
      <c r="E55" s="105"/>
      <c r="F55" s="105"/>
      <c r="G55" s="4"/>
    </row>
    <row r="56" spans="1:7" s="2" customFormat="1" x14ac:dyDescent="0.25">
      <c r="A56" s="3"/>
      <c r="B56" s="105"/>
      <c r="C56" s="105"/>
      <c r="D56" s="105"/>
      <c r="E56" s="105"/>
      <c r="F56" s="105"/>
      <c r="G56" s="4"/>
    </row>
    <row r="57" spans="1:7" s="2" customFormat="1" x14ac:dyDescent="0.25">
      <c r="A57" s="3"/>
      <c r="B57" s="105"/>
      <c r="C57" s="105"/>
      <c r="D57" s="105"/>
      <c r="E57" s="105"/>
      <c r="F57" s="105"/>
      <c r="G57" s="4"/>
    </row>
    <row r="58" spans="1:7" s="2" customFormat="1" x14ac:dyDescent="0.25">
      <c r="B58" s="106" t="s">
        <v>0</v>
      </c>
      <c r="C58" s="106"/>
      <c r="D58" s="106"/>
      <c r="E58" s="106"/>
      <c r="F58" s="106"/>
      <c r="G58" s="4"/>
    </row>
    <row r="59" spans="1:7" s="2" customFormat="1" x14ac:dyDescent="0.25">
      <c r="A59" s="3"/>
      <c r="B59" s="106" t="s">
        <v>1</v>
      </c>
      <c r="C59" s="106"/>
      <c r="D59" s="106"/>
      <c r="E59" s="106"/>
      <c r="F59" s="106"/>
      <c r="G59" s="4"/>
    </row>
    <row r="60" spans="1:7" s="2" customFormat="1" x14ac:dyDescent="0.25">
      <c r="B60" s="106" t="s">
        <v>2</v>
      </c>
      <c r="C60" s="106"/>
      <c r="D60" s="106"/>
      <c r="E60" s="106"/>
      <c r="F60" s="106"/>
      <c r="G60" s="4"/>
    </row>
    <row r="61" spans="1:7" s="2" customFormat="1" x14ac:dyDescent="0.25">
      <c r="B61" s="105"/>
      <c r="C61" s="105"/>
      <c r="D61" s="105"/>
      <c r="E61" s="105"/>
      <c r="F61" s="105"/>
      <c r="G61" s="4"/>
    </row>
    <row r="62" spans="1:7" s="2" customFormat="1" x14ac:dyDescent="0.25">
      <c r="B62" s="5" t="s">
        <v>3</v>
      </c>
      <c r="C62" s="5"/>
      <c r="D62" s="6" t="s">
        <v>12</v>
      </c>
      <c r="E62" s="5"/>
      <c r="F62" s="7" t="s">
        <v>446</v>
      </c>
      <c r="G62" s="6"/>
    </row>
    <row r="63" spans="1:7" s="2" customFormat="1" x14ac:dyDescent="0.25">
      <c r="B63" s="8" t="s">
        <v>4</v>
      </c>
      <c r="C63" s="8"/>
      <c r="D63" s="8" t="s">
        <v>16</v>
      </c>
      <c r="E63" s="8"/>
      <c r="F63" s="7" t="s">
        <v>401</v>
      </c>
      <c r="G63" s="5"/>
    </row>
    <row r="64" spans="1:7" s="2" customFormat="1" x14ac:dyDescent="0.25">
      <c r="B64" s="8" t="s">
        <v>13</v>
      </c>
      <c r="C64" s="9"/>
      <c r="D64" s="9"/>
      <c r="E64" s="9"/>
      <c r="F64" s="9"/>
      <c r="G64" s="4"/>
    </row>
    <row r="65" spans="1:7" s="2" customFormat="1" ht="22.5" x14ac:dyDescent="0.25">
      <c r="B65" s="10" t="s">
        <v>5</v>
      </c>
      <c r="C65" s="10" t="s">
        <v>6</v>
      </c>
      <c r="D65" s="10" t="s">
        <v>7</v>
      </c>
      <c r="E65" s="10" t="s">
        <v>8</v>
      </c>
      <c r="F65" s="10" t="s">
        <v>9</v>
      </c>
      <c r="G65" s="4"/>
    </row>
    <row r="66" spans="1:7" s="2" customFormat="1" ht="33.75" x14ac:dyDescent="0.25">
      <c r="B66" s="11">
        <v>19</v>
      </c>
      <c r="C66" s="34">
        <v>41808</v>
      </c>
      <c r="D66" s="26" t="s">
        <v>25</v>
      </c>
      <c r="E66" s="29">
        <v>670</v>
      </c>
      <c r="F66" s="17" t="s">
        <v>47</v>
      </c>
      <c r="G66" s="4"/>
    </row>
    <row r="67" spans="1:7" s="2" customFormat="1" ht="296.25" customHeight="1" x14ac:dyDescent="0.25">
      <c r="B67" s="11">
        <v>20</v>
      </c>
      <c r="C67" s="34">
        <v>41792</v>
      </c>
      <c r="D67" s="36" t="s">
        <v>46</v>
      </c>
      <c r="E67" s="29">
        <v>187</v>
      </c>
      <c r="F67" s="17" t="s">
        <v>88</v>
      </c>
      <c r="G67" s="4"/>
    </row>
    <row r="68" spans="1:7" s="2" customFormat="1" ht="33.75" x14ac:dyDescent="0.25">
      <c r="B68" s="11">
        <v>21</v>
      </c>
      <c r="C68" s="34" t="s">
        <v>50</v>
      </c>
      <c r="D68" s="26" t="s">
        <v>48</v>
      </c>
      <c r="E68" s="29"/>
      <c r="F68" s="17" t="s">
        <v>49</v>
      </c>
      <c r="G68" s="4"/>
    </row>
    <row r="69" spans="1:7" s="2" customFormat="1" x14ac:dyDescent="0.25">
      <c r="B69" s="11"/>
      <c r="C69" s="23" t="s">
        <v>10</v>
      </c>
      <c r="D69" s="11"/>
      <c r="E69" s="41">
        <f>SUM(E66:E68)</f>
        <v>857</v>
      </c>
      <c r="F69" s="17"/>
      <c r="G69" s="4"/>
    </row>
    <row r="70" spans="1:7" s="2" customFormat="1" x14ac:dyDescent="0.25">
      <c r="A70" s="3"/>
      <c r="B70" s="105"/>
      <c r="C70" s="105"/>
      <c r="D70" s="105"/>
      <c r="E70" s="105"/>
      <c r="F70" s="105"/>
      <c r="G70" s="4"/>
    </row>
    <row r="71" spans="1:7" s="2" customFormat="1" x14ac:dyDescent="0.25">
      <c r="A71" s="3"/>
      <c r="B71" s="105"/>
      <c r="C71" s="105"/>
      <c r="D71" s="105"/>
      <c r="E71" s="105"/>
      <c r="F71" s="105"/>
      <c r="G71" s="4"/>
    </row>
    <row r="72" spans="1:7" s="2" customFormat="1" x14ac:dyDescent="0.25">
      <c r="A72" s="3"/>
      <c r="B72" s="105"/>
      <c r="C72" s="105"/>
      <c r="D72" s="105"/>
      <c r="E72" s="105"/>
      <c r="F72" s="105"/>
      <c r="G72" s="4"/>
    </row>
    <row r="73" spans="1:7" s="2" customFormat="1" x14ac:dyDescent="0.25">
      <c r="A73" s="3"/>
      <c r="B73" s="105"/>
      <c r="C73" s="105"/>
      <c r="D73" s="105"/>
      <c r="E73" s="105"/>
      <c r="F73" s="105"/>
      <c r="G73" s="4"/>
    </row>
    <row r="74" spans="1:7" s="2" customFormat="1" x14ac:dyDescent="0.25">
      <c r="B74" s="106" t="s">
        <v>0</v>
      </c>
      <c r="C74" s="106"/>
      <c r="D74" s="106"/>
      <c r="E74" s="106"/>
      <c r="F74" s="106"/>
      <c r="G74" s="4"/>
    </row>
    <row r="75" spans="1:7" s="2" customFormat="1" x14ac:dyDescent="0.25">
      <c r="A75" s="3"/>
      <c r="B75" s="106" t="s">
        <v>1</v>
      </c>
      <c r="C75" s="106"/>
      <c r="D75" s="106"/>
      <c r="E75" s="106"/>
      <c r="F75" s="106"/>
      <c r="G75" s="4"/>
    </row>
    <row r="76" spans="1:7" s="2" customFormat="1" x14ac:dyDescent="0.25">
      <c r="B76" s="106" t="s">
        <v>2</v>
      </c>
      <c r="C76" s="106"/>
      <c r="D76" s="106"/>
      <c r="E76" s="106"/>
      <c r="F76" s="106"/>
      <c r="G76" s="4"/>
    </row>
    <row r="77" spans="1:7" s="2" customFormat="1" x14ac:dyDescent="0.25">
      <c r="B77" s="105"/>
      <c r="C77" s="105"/>
      <c r="D77" s="105"/>
      <c r="E77" s="105"/>
      <c r="F77" s="105"/>
      <c r="G77" s="4"/>
    </row>
    <row r="78" spans="1:7" s="2" customFormat="1" x14ac:dyDescent="0.25">
      <c r="B78" s="5" t="s">
        <v>3</v>
      </c>
      <c r="C78" s="5"/>
      <c r="D78" s="6" t="s">
        <v>12</v>
      </c>
      <c r="E78" s="5"/>
      <c r="F78" s="7" t="s">
        <v>446</v>
      </c>
      <c r="G78" s="6"/>
    </row>
    <row r="79" spans="1:7" s="2" customFormat="1" x14ac:dyDescent="0.25">
      <c r="B79" s="8" t="s">
        <v>4</v>
      </c>
      <c r="C79" s="8"/>
      <c r="D79" s="8" t="s">
        <v>16</v>
      </c>
      <c r="E79" s="8"/>
      <c r="F79" s="7" t="s">
        <v>402</v>
      </c>
      <c r="G79" s="5"/>
    </row>
    <row r="80" spans="1:7" s="2" customFormat="1" x14ac:dyDescent="0.25">
      <c r="B80" s="8" t="s">
        <v>13</v>
      </c>
      <c r="C80" s="9"/>
      <c r="D80" s="9"/>
      <c r="E80" s="9"/>
      <c r="F80" s="9"/>
      <c r="G80" s="4"/>
    </row>
    <row r="81" spans="1:8" s="2" customFormat="1" ht="22.5" x14ac:dyDescent="0.25">
      <c r="B81" s="10" t="s">
        <v>5</v>
      </c>
      <c r="C81" s="10" t="s">
        <v>6</v>
      </c>
      <c r="D81" s="10" t="s">
        <v>7</v>
      </c>
      <c r="E81" s="10" t="s">
        <v>8</v>
      </c>
      <c r="F81" s="10" t="s">
        <v>9</v>
      </c>
      <c r="G81" s="4"/>
    </row>
    <row r="82" spans="1:8" s="2" customFormat="1" ht="22.5" x14ac:dyDescent="0.25">
      <c r="B82" s="11">
        <v>22</v>
      </c>
      <c r="C82" s="120" t="s">
        <v>51</v>
      </c>
      <c r="D82" s="104" t="s">
        <v>52</v>
      </c>
      <c r="E82" s="29">
        <v>2000</v>
      </c>
      <c r="F82" s="17" t="s">
        <v>72</v>
      </c>
      <c r="G82" s="4"/>
      <c r="H82" s="37"/>
    </row>
    <row r="83" spans="1:8" s="2" customFormat="1" x14ac:dyDescent="0.25">
      <c r="B83" s="11"/>
      <c r="C83" s="88" t="s">
        <v>53</v>
      </c>
      <c r="D83" s="15"/>
      <c r="E83" s="29"/>
      <c r="F83" s="17"/>
      <c r="G83" s="4"/>
    </row>
    <row r="84" spans="1:8" s="2" customFormat="1" ht="22.5" x14ac:dyDescent="0.25">
      <c r="B84" s="11">
        <v>23</v>
      </c>
      <c r="C84" s="34">
        <v>41851</v>
      </c>
      <c r="D84" s="104" t="s">
        <v>54</v>
      </c>
      <c r="E84" s="30">
        <v>4500.05</v>
      </c>
      <c r="F84" s="14" t="s">
        <v>55</v>
      </c>
      <c r="G84" s="4"/>
    </row>
    <row r="85" spans="1:8" s="2" customFormat="1" ht="22.5" x14ac:dyDescent="0.25">
      <c r="B85" s="11">
        <v>24</v>
      </c>
      <c r="C85" s="34">
        <v>41851</v>
      </c>
      <c r="D85" s="26" t="s">
        <v>56</v>
      </c>
      <c r="E85" s="29">
        <v>1600.01</v>
      </c>
      <c r="F85" s="17" t="s">
        <v>28</v>
      </c>
      <c r="G85" s="4"/>
    </row>
    <row r="86" spans="1:8" s="2" customFormat="1" ht="258.75" x14ac:dyDescent="0.25">
      <c r="B86" s="10">
        <v>25</v>
      </c>
      <c r="C86" s="34">
        <v>41849</v>
      </c>
      <c r="D86" s="11" t="s">
        <v>59</v>
      </c>
      <c r="E86" s="39">
        <v>9570</v>
      </c>
      <c r="F86" s="17" t="s">
        <v>57</v>
      </c>
      <c r="G86" s="4"/>
    </row>
    <row r="87" spans="1:8" s="2" customFormat="1" x14ac:dyDescent="0.25">
      <c r="B87" s="10"/>
      <c r="C87" s="23" t="s">
        <v>10</v>
      </c>
      <c r="D87" s="11"/>
      <c r="E87" s="41">
        <f>SUM(E82:E86)</f>
        <v>17670.060000000001</v>
      </c>
      <c r="F87" s="17"/>
      <c r="G87" s="4"/>
    </row>
    <row r="88" spans="1:8" s="2" customFormat="1" x14ac:dyDescent="0.25">
      <c r="A88" s="3"/>
      <c r="B88" s="105"/>
      <c r="C88" s="105"/>
      <c r="D88" s="105"/>
      <c r="E88" s="105"/>
      <c r="F88" s="105"/>
      <c r="G88" s="4"/>
    </row>
    <row r="89" spans="1:8" s="2" customFormat="1" x14ac:dyDescent="0.25">
      <c r="A89" s="3"/>
      <c r="B89" s="105"/>
      <c r="C89" s="105"/>
      <c r="D89" s="105"/>
      <c r="E89" s="105"/>
      <c r="F89" s="105"/>
      <c r="G89" s="4"/>
    </row>
    <row r="90" spans="1:8" s="2" customFormat="1" x14ac:dyDescent="0.25">
      <c r="A90" s="3"/>
      <c r="B90" s="105"/>
      <c r="C90" s="105"/>
      <c r="D90" s="105"/>
      <c r="E90" s="105"/>
      <c r="F90" s="105"/>
      <c r="G90" s="4"/>
    </row>
    <row r="91" spans="1:8" s="2" customFormat="1" x14ac:dyDescent="0.25">
      <c r="A91" s="3"/>
      <c r="B91" s="105"/>
      <c r="C91" s="105"/>
      <c r="D91" s="105"/>
      <c r="E91" s="105"/>
      <c r="F91" s="105"/>
      <c r="G91" s="4"/>
    </row>
    <row r="92" spans="1:8" s="2" customFormat="1" x14ac:dyDescent="0.25">
      <c r="B92" s="106" t="s">
        <v>0</v>
      </c>
      <c r="C92" s="106"/>
      <c r="D92" s="106"/>
      <c r="E92" s="106"/>
      <c r="F92" s="106"/>
      <c r="G92" s="4"/>
    </row>
    <row r="93" spans="1:8" s="2" customFormat="1" x14ac:dyDescent="0.25">
      <c r="A93" s="3"/>
      <c r="B93" s="106" t="s">
        <v>1</v>
      </c>
      <c r="C93" s="106"/>
      <c r="D93" s="106"/>
      <c r="E93" s="106"/>
      <c r="F93" s="106"/>
      <c r="G93" s="4"/>
    </row>
    <row r="94" spans="1:8" s="2" customFormat="1" x14ac:dyDescent="0.25">
      <c r="B94" s="106" t="s">
        <v>2</v>
      </c>
      <c r="C94" s="106"/>
      <c r="D94" s="106"/>
      <c r="E94" s="106"/>
      <c r="F94" s="106"/>
      <c r="G94" s="4"/>
    </row>
    <row r="95" spans="1:8" s="2" customFormat="1" x14ac:dyDescent="0.25">
      <c r="B95" s="105"/>
      <c r="C95" s="105"/>
      <c r="D95" s="105"/>
      <c r="E95" s="105"/>
      <c r="F95" s="105"/>
      <c r="G95" s="4"/>
    </row>
    <row r="96" spans="1:8" s="2" customFormat="1" x14ac:dyDescent="0.25">
      <c r="B96" s="5" t="s">
        <v>3</v>
      </c>
      <c r="C96" s="5"/>
      <c r="D96" s="6" t="s">
        <v>12</v>
      </c>
      <c r="E96" s="5"/>
      <c r="F96" s="7" t="s">
        <v>446</v>
      </c>
      <c r="G96" s="6"/>
    </row>
    <row r="97" spans="2:7" s="2" customFormat="1" x14ac:dyDescent="0.25">
      <c r="B97" s="8" t="s">
        <v>4</v>
      </c>
      <c r="C97" s="8"/>
      <c r="D97" s="8" t="s">
        <v>16</v>
      </c>
      <c r="E97" s="8"/>
      <c r="F97" s="7" t="s">
        <v>403</v>
      </c>
      <c r="G97" s="5"/>
    </row>
    <row r="98" spans="2:7" s="2" customFormat="1" x14ac:dyDescent="0.25">
      <c r="B98" s="8" t="s">
        <v>13</v>
      </c>
      <c r="C98" s="9"/>
      <c r="D98" s="9"/>
      <c r="E98" s="9"/>
      <c r="F98" s="9"/>
      <c r="G98" s="4"/>
    </row>
    <row r="99" spans="2:7" s="2" customFormat="1" ht="22.5" x14ac:dyDescent="0.25">
      <c r="B99" s="10" t="s">
        <v>5</v>
      </c>
      <c r="C99" s="10" t="s">
        <v>6</v>
      </c>
      <c r="D99" s="10" t="s">
        <v>7</v>
      </c>
      <c r="E99" s="10" t="s">
        <v>8</v>
      </c>
      <c r="F99" s="10" t="s">
        <v>9</v>
      </c>
      <c r="G99" s="4"/>
    </row>
    <row r="100" spans="2:7" s="2" customFormat="1" ht="22.5" x14ac:dyDescent="0.25">
      <c r="B100" s="11">
        <v>26</v>
      </c>
      <c r="C100" s="34">
        <v>41843</v>
      </c>
      <c r="D100" s="26" t="s">
        <v>60</v>
      </c>
      <c r="E100" s="30">
        <v>3000</v>
      </c>
      <c r="F100" s="17" t="s">
        <v>58</v>
      </c>
      <c r="G100" s="4"/>
    </row>
    <row r="101" spans="2:7" s="3" customFormat="1" ht="22.5" x14ac:dyDescent="0.25">
      <c r="B101" s="11">
        <v>27</v>
      </c>
      <c r="C101" s="34">
        <v>41843</v>
      </c>
      <c r="D101" s="26" t="s">
        <v>61</v>
      </c>
      <c r="E101" s="29">
        <v>1600.01</v>
      </c>
      <c r="F101" s="17" t="s">
        <v>28</v>
      </c>
      <c r="G101" s="19"/>
    </row>
    <row r="102" spans="2:7" s="3" customFormat="1" ht="22.5" x14ac:dyDescent="0.25">
      <c r="B102" s="11">
        <v>28</v>
      </c>
      <c r="C102" s="34">
        <v>41843</v>
      </c>
      <c r="D102" s="26" t="s">
        <v>62</v>
      </c>
      <c r="E102" s="31">
        <v>2000</v>
      </c>
      <c r="F102" s="17" t="s">
        <v>63</v>
      </c>
      <c r="G102" s="19"/>
    </row>
    <row r="103" spans="2:7" s="3" customFormat="1" ht="22.5" x14ac:dyDescent="0.25">
      <c r="B103" s="11">
        <v>29</v>
      </c>
      <c r="C103" s="34">
        <v>41843</v>
      </c>
      <c r="D103" s="18" t="s">
        <v>64</v>
      </c>
      <c r="E103" s="29">
        <v>1600.01</v>
      </c>
      <c r="F103" s="35" t="s">
        <v>40</v>
      </c>
      <c r="G103" s="19"/>
    </row>
    <row r="104" spans="2:7" s="2" customFormat="1" ht="22.5" x14ac:dyDescent="0.25">
      <c r="B104" s="10">
        <v>30</v>
      </c>
      <c r="C104" s="34">
        <v>41835</v>
      </c>
      <c r="D104" s="11" t="s">
        <v>65</v>
      </c>
      <c r="E104" s="31">
        <v>826</v>
      </c>
      <c r="F104" s="11" t="s">
        <v>66</v>
      </c>
      <c r="G104" s="4"/>
    </row>
    <row r="105" spans="2:7" s="2" customFormat="1" ht="33.75" x14ac:dyDescent="0.25">
      <c r="B105" s="11">
        <v>31</v>
      </c>
      <c r="C105" s="34">
        <v>41851</v>
      </c>
      <c r="D105" s="26" t="s">
        <v>44</v>
      </c>
      <c r="E105" s="29">
        <v>600</v>
      </c>
      <c r="F105" s="14" t="s">
        <v>67</v>
      </c>
      <c r="G105" s="4"/>
    </row>
    <row r="106" spans="2:7" s="2" customFormat="1" ht="33.75" x14ac:dyDescent="0.25">
      <c r="B106" s="11">
        <v>32</v>
      </c>
      <c r="C106" s="34">
        <v>41843</v>
      </c>
      <c r="D106" s="11" t="s">
        <v>68</v>
      </c>
      <c r="E106" s="29">
        <v>2000.02</v>
      </c>
      <c r="F106" s="14" t="s">
        <v>69</v>
      </c>
      <c r="G106" s="4"/>
    </row>
    <row r="107" spans="2:7" s="2" customFormat="1" ht="33.75" x14ac:dyDescent="0.25">
      <c r="B107" s="11">
        <v>33</v>
      </c>
      <c r="C107" s="34" t="s">
        <v>70</v>
      </c>
      <c r="D107" s="11" t="s">
        <v>74</v>
      </c>
      <c r="E107" s="29">
        <f>600+600+900+900+900</f>
        <v>3900</v>
      </c>
      <c r="F107" s="17" t="s">
        <v>73</v>
      </c>
      <c r="G107" s="4"/>
    </row>
    <row r="108" spans="2:7" s="2" customFormat="1" ht="56.25" customHeight="1" x14ac:dyDescent="0.25">
      <c r="B108" s="11">
        <v>34</v>
      </c>
      <c r="C108" s="34" t="s">
        <v>76</v>
      </c>
      <c r="D108" s="12" t="s">
        <v>75</v>
      </c>
      <c r="E108" s="29">
        <f>1400+2000</f>
        <v>3400</v>
      </c>
      <c r="F108" s="17" t="s">
        <v>86</v>
      </c>
      <c r="G108" s="4"/>
    </row>
    <row r="109" spans="2:7" s="2" customFormat="1" ht="22.5" x14ac:dyDescent="0.25">
      <c r="B109" s="11">
        <v>35</v>
      </c>
      <c r="C109" s="34" t="s">
        <v>76</v>
      </c>
      <c r="D109" s="104" t="s">
        <v>77</v>
      </c>
      <c r="E109" s="29">
        <v>2000</v>
      </c>
      <c r="F109" s="17" t="s">
        <v>72</v>
      </c>
      <c r="G109" s="4"/>
    </row>
    <row r="110" spans="2:7" s="2" customFormat="1" ht="45" x14ac:dyDescent="0.25">
      <c r="B110" s="11">
        <v>36</v>
      </c>
      <c r="C110" s="34" t="s">
        <v>79</v>
      </c>
      <c r="D110" s="104" t="s">
        <v>78</v>
      </c>
      <c r="E110" s="29">
        <f>1000</f>
        <v>1000</v>
      </c>
      <c r="F110" s="17" t="s">
        <v>84</v>
      </c>
      <c r="G110" s="28"/>
    </row>
    <row r="111" spans="2:7" s="2" customFormat="1" ht="22.5" x14ac:dyDescent="0.25">
      <c r="B111" s="11">
        <v>37</v>
      </c>
      <c r="C111" s="34" t="s">
        <v>82</v>
      </c>
      <c r="D111" s="11" t="s">
        <v>80</v>
      </c>
      <c r="E111" s="30">
        <v>1866</v>
      </c>
      <c r="F111" s="17" t="s">
        <v>85</v>
      </c>
      <c r="G111" s="28"/>
    </row>
    <row r="112" spans="2:7" s="2" customFormat="1" x14ac:dyDescent="0.25">
      <c r="B112" s="11"/>
      <c r="C112" s="23" t="s">
        <v>10</v>
      </c>
      <c r="D112" s="11"/>
      <c r="E112" s="41">
        <f>SUM(E100:E111)</f>
        <v>23792.04</v>
      </c>
      <c r="F112" s="17"/>
      <c r="G112" s="28"/>
    </row>
    <row r="113" spans="1:7" s="2" customFormat="1" x14ac:dyDescent="0.25"/>
    <row r="114" spans="1:7" s="2" customFormat="1" x14ac:dyDescent="0.25">
      <c r="A114" s="3"/>
      <c r="B114" s="105"/>
      <c r="C114" s="105"/>
      <c r="D114" s="105"/>
      <c r="E114" s="105"/>
      <c r="F114" s="105"/>
      <c r="G114" s="4"/>
    </row>
    <row r="115" spans="1:7" s="2" customFormat="1" x14ac:dyDescent="0.25">
      <c r="A115" s="3"/>
      <c r="B115" s="105"/>
      <c r="C115" s="105"/>
      <c r="D115" s="105"/>
      <c r="E115" s="105"/>
      <c r="F115" s="105"/>
      <c r="G115" s="4"/>
    </row>
    <row r="116" spans="1:7" s="2" customFormat="1" x14ac:dyDescent="0.25">
      <c r="A116" s="3"/>
      <c r="B116" s="105"/>
      <c r="C116" s="105"/>
      <c r="D116" s="105"/>
      <c r="E116" s="105"/>
      <c r="F116" s="105"/>
      <c r="G116" s="4"/>
    </row>
    <row r="117" spans="1:7" s="2" customFormat="1" x14ac:dyDescent="0.25">
      <c r="A117" s="3"/>
      <c r="B117" s="105"/>
      <c r="C117" s="105"/>
      <c r="D117" s="105"/>
      <c r="E117" s="105"/>
      <c r="F117" s="105"/>
      <c r="G117" s="4"/>
    </row>
    <row r="118" spans="1:7" s="2" customFormat="1" x14ac:dyDescent="0.25">
      <c r="B118" s="106" t="s">
        <v>0</v>
      </c>
      <c r="C118" s="106"/>
      <c r="D118" s="106"/>
      <c r="E118" s="106"/>
      <c r="F118" s="106"/>
      <c r="G118" s="4"/>
    </row>
    <row r="119" spans="1:7" s="2" customFormat="1" x14ac:dyDescent="0.25">
      <c r="A119" s="3"/>
      <c r="B119" s="106" t="s">
        <v>1</v>
      </c>
      <c r="C119" s="106"/>
      <c r="D119" s="106"/>
      <c r="E119" s="106"/>
      <c r="F119" s="106"/>
      <c r="G119" s="4"/>
    </row>
    <row r="120" spans="1:7" s="2" customFormat="1" x14ac:dyDescent="0.25">
      <c r="B120" s="106" t="s">
        <v>2</v>
      </c>
      <c r="C120" s="106"/>
      <c r="D120" s="106"/>
      <c r="E120" s="106"/>
      <c r="F120" s="106"/>
      <c r="G120" s="4"/>
    </row>
    <row r="121" spans="1:7" s="2" customFormat="1" x14ac:dyDescent="0.25">
      <c r="B121" s="105"/>
      <c r="C121" s="105"/>
      <c r="D121" s="105"/>
      <c r="E121" s="105"/>
      <c r="F121" s="105"/>
      <c r="G121" s="4"/>
    </row>
    <row r="122" spans="1:7" s="2" customFormat="1" x14ac:dyDescent="0.25">
      <c r="B122" s="5" t="s">
        <v>3</v>
      </c>
      <c r="C122" s="5"/>
      <c r="D122" s="6" t="s">
        <v>12</v>
      </c>
      <c r="E122" s="5"/>
      <c r="F122" s="7" t="s">
        <v>446</v>
      </c>
      <c r="G122" s="6"/>
    </row>
    <row r="123" spans="1:7" s="2" customFormat="1" x14ac:dyDescent="0.25">
      <c r="B123" s="8" t="s">
        <v>4</v>
      </c>
      <c r="C123" s="8"/>
      <c r="D123" s="8" t="s">
        <v>16</v>
      </c>
      <c r="E123" s="8"/>
      <c r="F123" s="7" t="s">
        <v>404</v>
      </c>
      <c r="G123" s="5"/>
    </row>
    <row r="124" spans="1:7" s="2" customFormat="1" x14ac:dyDescent="0.25">
      <c r="B124" s="8" t="s">
        <v>13</v>
      </c>
      <c r="C124" s="9"/>
      <c r="D124" s="9"/>
      <c r="E124" s="9"/>
      <c r="F124" s="9"/>
      <c r="G124" s="4"/>
    </row>
    <row r="125" spans="1:7" s="2" customFormat="1" ht="22.5" x14ac:dyDescent="0.25">
      <c r="B125" s="10" t="s">
        <v>5</v>
      </c>
      <c r="C125" s="10" t="s">
        <v>6</v>
      </c>
      <c r="D125" s="10" t="s">
        <v>7</v>
      </c>
      <c r="E125" s="10" t="s">
        <v>8</v>
      </c>
      <c r="F125" s="10" t="s">
        <v>9</v>
      </c>
      <c r="G125" s="4"/>
    </row>
    <row r="126" spans="1:7" s="2" customFormat="1" ht="22.5" x14ac:dyDescent="0.25">
      <c r="B126" s="11">
        <v>38</v>
      </c>
      <c r="C126" s="34" t="s">
        <v>82</v>
      </c>
      <c r="D126" s="104" t="s">
        <v>81</v>
      </c>
      <c r="E126" s="29">
        <v>2000</v>
      </c>
      <c r="F126" s="17" t="s">
        <v>72</v>
      </c>
      <c r="G126" s="4"/>
    </row>
    <row r="127" spans="1:7" s="2" customFormat="1" ht="45" x14ac:dyDescent="0.25">
      <c r="B127" s="11">
        <v>39</v>
      </c>
      <c r="C127" s="34" t="s">
        <v>82</v>
      </c>
      <c r="D127" s="104" t="s">
        <v>83</v>
      </c>
      <c r="E127" s="29">
        <f>1000</f>
        <v>1000</v>
      </c>
      <c r="F127" s="17" t="s">
        <v>84</v>
      </c>
      <c r="G127" s="4"/>
    </row>
    <row r="128" spans="1:7" s="2" customFormat="1" x14ac:dyDescent="0.25">
      <c r="B128" s="11"/>
      <c r="C128" s="88" t="s">
        <v>87</v>
      </c>
      <c r="D128" s="26"/>
      <c r="E128" s="29"/>
      <c r="F128" s="17"/>
      <c r="G128" s="4"/>
    </row>
    <row r="129" spans="1:7" s="2" customFormat="1" ht="258.75" x14ac:dyDescent="0.25">
      <c r="B129" s="11">
        <v>41</v>
      </c>
      <c r="C129" s="34">
        <v>41881</v>
      </c>
      <c r="D129" s="26" t="s">
        <v>89</v>
      </c>
      <c r="E129" s="30">
        <v>2700</v>
      </c>
      <c r="F129" s="17" t="s">
        <v>88</v>
      </c>
      <c r="G129" s="40"/>
    </row>
    <row r="130" spans="1:7" s="2" customFormat="1" x14ac:dyDescent="0.25">
      <c r="B130" s="11"/>
      <c r="C130" s="23" t="s">
        <v>10</v>
      </c>
      <c r="D130" s="11"/>
      <c r="E130" s="41">
        <f>SUM(E126:E129)</f>
        <v>5700</v>
      </c>
      <c r="F130" s="17"/>
      <c r="G130" s="40"/>
    </row>
    <row r="131" spans="1:7" s="2" customFormat="1" x14ac:dyDescent="0.25">
      <c r="A131" s="3"/>
      <c r="B131" s="105"/>
      <c r="C131" s="105"/>
      <c r="D131" s="105"/>
      <c r="E131" s="105"/>
      <c r="F131" s="105"/>
      <c r="G131" s="4"/>
    </row>
    <row r="132" spans="1:7" s="2" customFormat="1" x14ac:dyDescent="0.25">
      <c r="A132" s="3"/>
      <c r="B132" s="105"/>
      <c r="C132" s="105"/>
      <c r="D132" s="105"/>
      <c r="E132" s="105"/>
      <c r="F132" s="105"/>
      <c r="G132" s="4"/>
    </row>
    <row r="133" spans="1:7" s="2" customFormat="1" x14ac:dyDescent="0.25">
      <c r="A133" s="3"/>
      <c r="B133" s="105"/>
      <c r="C133" s="105"/>
      <c r="D133" s="105"/>
      <c r="E133" s="105"/>
      <c r="F133" s="105"/>
      <c r="G133" s="4"/>
    </row>
    <row r="134" spans="1:7" s="2" customFormat="1" x14ac:dyDescent="0.25">
      <c r="A134" s="3"/>
      <c r="B134" s="105"/>
      <c r="C134" s="105"/>
      <c r="D134" s="105"/>
      <c r="E134" s="105"/>
      <c r="F134" s="105"/>
      <c r="G134" s="4"/>
    </row>
    <row r="135" spans="1:7" s="2" customFormat="1" x14ac:dyDescent="0.25">
      <c r="B135" s="106" t="s">
        <v>0</v>
      </c>
      <c r="C135" s="106"/>
      <c r="D135" s="106"/>
      <c r="E135" s="106"/>
      <c r="F135" s="106"/>
      <c r="G135" s="4"/>
    </row>
    <row r="136" spans="1:7" s="2" customFormat="1" x14ac:dyDescent="0.25">
      <c r="A136" s="3"/>
      <c r="B136" s="106" t="s">
        <v>1</v>
      </c>
      <c r="C136" s="106"/>
      <c r="D136" s="106"/>
      <c r="E136" s="106"/>
      <c r="F136" s="106"/>
      <c r="G136" s="4"/>
    </row>
    <row r="137" spans="1:7" s="2" customFormat="1" x14ac:dyDescent="0.25">
      <c r="B137" s="106" t="s">
        <v>2</v>
      </c>
      <c r="C137" s="106"/>
      <c r="D137" s="106"/>
      <c r="E137" s="106"/>
      <c r="F137" s="106"/>
      <c r="G137" s="4"/>
    </row>
    <row r="138" spans="1:7" s="2" customFormat="1" x14ac:dyDescent="0.25">
      <c r="B138" s="105"/>
      <c r="C138" s="105"/>
      <c r="D138" s="105"/>
      <c r="E138" s="105"/>
      <c r="F138" s="105"/>
      <c r="G138" s="4"/>
    </row>
    <row r="139" spans="1:7" s="2" customFormat="1" x14ac:dyDescent="0.25">
      <c r="B139" s="5" t="s">
        <v>3</v>
      </c>
      <c r="C139" s="5"/>
      <c r="D139" s="6" t="s">
        <v>12</v>
      </c>
      <c r="E139" s="5"/>
      <c r="F139" s="7" t="s">
        <v>446</v>
      </c>
      <c r="G139" s="6"/>
    </row>
    <row r="140" spans="1:7" s="2" customFormat="1" x14ac:dyDescent="0.25">
      <c r="B140" s="8" t="s">
        <v>4</v>
      </c>
      <c r="C140" s="8"/>
      <c r="D140" s="8" t="s">
        <v>16</v>
      </c>
      <c r="E140" s="8"/>
      <c r="F140" s="7" t="s">
        <v>405</v>
      </c>
      <c r="G140" s="5"/>
    </row>
    <row r="141" spans="1:7" s="2" customFormat="1" x14ac:dyDescent="0.25">
      <c r="B141" s="8" t="s">
        <v>13</v>
      </c>
      <c r="C141" s="9"/>
      <c r="D141" s="9"/>
      <c r="E141" s="9"/>
      <c r="F141" s="9"/>
      <c r="G141" s="4"/>
    </row>
    <row r="142" spans="1:7" s="2" customFormat="1" ht="22.5" x14ac:dyDescent="0.25">
      <c r="B142" s="10" t="s">
        <v>5</v>
      </c>
      <c r="C142" s="10" t="s">
        <v>6</v>
      </c>
      <c r="D142" s="10" t="s">
        <v>7</v>
      </c>
      <c r="E142" s="10" t="s">
        <v>8</v>
      </c>
      <c r="F142" s="10" t="s">
        <v>9</v>
      </c>
      <c r="G142" s="4"/>
    </row>
    <row r="143" spans="1:7" s="2" customFormat="1" ht="258.75" x14ac:dyDescent="0.25">
      <c r="B143" s="11">
        <v>42</v>
      </c>
      <c r="C143" s="34">
        <v>41880</v>
      </c>
      <c r="D143" s="91" t="s">
        <v>90</v>
      </c>
      <c r="E143" s="33">
        <f>970+750</f>
        <v>1720</v>
      </c>
      <c r="F143" s="17" t="s">
        <v>88</v>
      </c>
      <c r="G143" s="4"/>
    </row>
    <row r="144" spans="1:7" s="2" customFormat="1" ht="22.5" x14ac:dyDescent="0.25">
      <c r="B144" s="11">
        <v>43</v>
      </c>
      <c r="C144" s="34">
        <v>41880</v>
      </c>
      <c r="D144" s="26" t="s">
        <v>91</v>
      </c>
      <c r="E144" s="29">
        <f>1600+850</f>
        <v>2450</v>
      </c>
      <c r="F144" s="17" t="s">
        <v>92</v>
      </c>
      <c r="G144" s="4"/>
    </row>
    <row r="145" spans="1:7" s="2" customFormat="1" x14ac:dyDescent="0.25">
      <c r="B145" s="11"/>
      <c r="C145" s="23" t="s">
        <v>10</v>
      </c>
      <c r="D145" s="11"/>
      <c r="E145" s="41">
        <f>SUM(E143:E144)</f>
        <v>4170</v>
      </c>
      <c r="F145" s="17"/>
      <c r="G145" s="4"/>
    </row>
    <row r="146" spans="1:7" s="2" customFormat="1" x14ac:dyDescent="0.25">
      <c r="B146" s="20"/>
      <c r="C146" s="24"/>
      <c r="D146" s="20"/>
      <c r="E146" s="42"/>
      <c r="F146" s="22"/>
      <c r="G146" s="4"/>
    </row>
    <row r="147" spans="1:7" s="2" customFormat="1" x14ac:dyDescent="0.25">
      <c r="B147" s="20"/>
      <c r="C147" s="24"/>
      <c r="D147" s="20"/>
      <c r="E147" s="42"/>
      <c r="F147" s="22"/>
      <c r="G147" s="4"/>
    </row>
    <row r="148" spans="1:7" s="2" customFormat="1" x14ac:dyDescent="0.25">
      <c r="B148" s="20"/>
      <c r="C148" s="24"/>
      <c r="D148" s="20"/>
      <c r="E148" s="42"/>
      <c r="F148" s="22"/>
      <c r="G148" s="4"/>
    </row>
    <row r="149" spans="1:7" s="2" customFormat="1" x14ac:dyDescent="0.25">
      <c r="B149" s="20"/>
      <c r="C149" s="24"/>
      <c r="D149" s="20"/>
      <c r="E149" s="42"/>
      <c r="F149" s="22"/>
      <c r="G149" s="4"/>
    </row>
    <row r="150" spans="1:7" s="2" customFormat="1" x14ac:dyDescent="0.25">
      <c r="A150" s="3"/>
      <c r="B150" s="105"/>
      <c r="C150" s="105"/>
      <c r="D150" s="105"/>
      <c r="E150" s="105"/>
      <c r="F150" s="105"/>
      <c r="G150" s="4"/>
    </row>
    <row r="151" spans="1:7" s="2" customFormat="1" x14ac:dyDescent="0.25">
      <c r="A151" s="3"/>
      <c r="B151" s="105"/>
      <c r="C151" s="105"/>
      <c r="D151" s="105"/>
      <c r="E151" s="105"/>
      <c r="F151" s="105"/>
      <c r="G151" s="4"/>
    </row>
    <row r="152" spans="1:7" s="2" customFormat="1" x14ac:dyDescent="0.25">
      <c r="A152" s="3"/>
      <c r="B152" s="105"/>
      <c r="C152" s="105"/>
      <c r="D152" s="105"/>
      <c r="E152" s="105"/>
      <c r="F152" s="105"/>
      <c r="G152" s="4"/>
    </row>
    <row r="153" spans="1:7" s="2" customFormat="1" x14ac:dyDescent="0.25">
      <c r="A153" s="3"/>
      <c r="B153" s="105"/>
      <c r="C153" s="105"/>
      <c r="D153" s="105"/>
      <c r="E153" s="105"/>
      <c r="F153" s="105"/>
      <c r="G153" s="4"/>
    </row>
    <row r="154" spans="1:7" s="2" customFormat="1" x14ac:dyDescent="0.25">
      <c r="B154" s="106" t="s">
        <v>0</v>
      </c>
      <c r="C154" s="106"/>
      <c r="D154" s="106"/>
      <c r="E154" s="106"/>
      <c r="F154" s="106"/>
      <c r="G154" s="4"/>
    </row>
    <row r="155" spans="1:7" s="2" customFormat="1" x14ac:dyDescent="0.25">
      <c r="A155" s="3"/>
      <c r="B155" s="106" t="s">
        <v>1</v>
      </c>
      <c r="C155" s="106"/>
      <c r="D155" s="106"/>
      <c r="E155" s="106"/>
      <c r="F155" s="106"/>
      <c r="G155" s="4"/>
    </row>
    <row r="156" spans="1:7" s="2" customFormat="1" x14ac:dyDescent="0.25">
      <c r="B156" s="106" t="s">
        <v>2</v>
      </c>
      <c r="C156" s="106"/>
      <c r="D156" s="106"/>
      <c r="E156" s="106"/>
      <c r="F156" s="106"/>
      <c r="G156" s="4"/>
    </row>
    <row r="157" spans="1:7" s="2" customFormat="1" x14ac:dyDescent="0.25">
      <c r="B157" s="105"/>
      <c r="C157" s="105"/>
      <c r="D157" s="105"/>
      <c r="E157" s="105"/>
      <c r="F157" s="105"/>
      <c r="G157" s="4"/>
    </row>
    <row r="158" spans="1:7" s="2" customFormat="1" x14ac:dyDescent="0.25">
      <c r="B158" s="5" t="s">
        <v>3</v>
      </c>
      <c r="C158" s="5"/>
      <c r="D158" s="6" t="s">
        <v>12</v>
      </c>
      <c r="E158" s="5"/>
      <c r="F158" s="7" t="s">
        <v>446</v>
      </c>
      <c r="G158" s="6"/>
    </row>
    <row r="159" spans="1:7" s="2" customFormat="1" x14ac:dyDescent="0.25">
      <c r="B159" s="8" t="s">
        <v>4</v>
      </c>
      <c r="C159" s="8"/>
      <c r="D159" s="8" t="s">
        <v>16</v>
      </c>
      <c r="E159" s="8"/>
      <c r="F159" s="7" t="s">
        <v>406</v>
      </c>
      <c r="G159" s="5"/>
    </row>
    <row r="160" spans="1:7" s="2" customFormat="1" x14ac:dyDescent="0.25">
      <c r="B160" s="8" t="s">
        <v>13</v>
      </c>
      <c r="C160" s="9"/>
      <c r="D160" s="9"/>
      <c r="E160" s="9"/>
      <c r="F160" s="9"/>
      <c r="G160" s="4"/>
    </row>
    <row r="161" spans="1:7" s="2" customFormat="1" ht="22.5" x14ac:dyDescent="0.25">
      <c r="B161" s="10" t="s">
        <v>5</v>
      </c>
      <c r="C161" s="10" t="s">
        <v>6</v>
      </c>
      <c r="D161" s="10" t="s">
        <v>7</v>
      </c>
      <c r="E161" s="10" t="s">
        <v>8</v>
      </c>
      <c r="F161" s="10" t="s">
        <v>9</v>
      </c>
      <c r="G161" s="4"/>
    </row>
    <row r="162" spans="1:7" s="2" customFormat="1" ht="258.75" x14ac:dyDescent="0.25">
      <c r="B162" s="11">
        <v>44</v>
      </c>
      <c r="C162" s="34">
        <v>41878</v>
      </c>
      <c r="D162" s="26" t="s">
        <v>93</v>
      </c>
      <c r="E162" s="29">
        <v>750.01</v>
      </c>
      <c r="F162" s="17" t="s">
        <v>88</v>
      </c>
      <c r="G162" s="4"/>
    </row>
    <row r="163" spans="1:7" s="2" customFormat="1" ht="22.5" x14ac:dyDescent="0.25">
      <c r="B163" s="11">
        <v>45</v>
      </c>
      <c r="C163" s="34">
        <v>41864</v>
      </c>
      <c r="D163" s="26" t="s">
        <v>94</v>
      </c>
      <c r="E163" s="31">
        <v>1200.04</v>
      </c>
      <c r="F163" s="14" t="s">
        <v>95</v>
      </c>
      <c r="G163" s="4"/>
    </row>
    <row r="164" spans="1:7" s="2" customFormat="1" x14ac:dyDescent="0.25">
      <c r="B164" s="11"/>
      <c r="C164" s="23" t="s">
        <v>10</v>
      </c>
      <c r="D164" s="11"/>
      <c r="E164" s="41">
        <f>SUM(E162:E163)</f>
        <v>1950.05</v>
      </c>
      <c r="F164" s="14"/>
      <c r="G164" s="4"/>
    </row>
    <row r="165" spans="1:7" s="2" customFormat="1" x14ac:dyDescent="0.25">
      <c r="B165" s="20"/>
      <c r="C165" s="24"/>
      <c r="D165" s="20"/>
      <c r="E165" s="42"/>
      <c r="F165" s="21"/>
      <c r="G165" s="4"/>
    </row>
    <row r="166" spans="1:7" s="2" customFormat="1" x14ac:dyDescent="0.25">
      <c r="B166" s="20"/>
      <c r="C166" s="24"/>
      <c r="D166" s="20"/>
      <c r="E166" s="42"/>
      <c r="F166" s="21"/>
      <c r="G166" s="4"/>
    </row>
    <row r="167" spans="1:7" s="2" customFormat="1" x14ac:dyDescent="0.25">
      <c r="B167" s="20"/>
      <c r="C167" s="24"/>
      <c r="D167" s="20"/>
      <c r="E167" s="42"/>
      <c r="F167" s="21"/>
      <c r="G167" s="4"/>
    </row>
    <row r="168" spans="1:7" s="2" customFormat="1" x14ac:dyDescent="0.25">
      <c r="A168" s="3"/>
      <c r="B168" s="105"/>
      <c r="C168" s="105"/>
      <c r="D168" s="105"/>
      <c r="E168" s="105"/>
      <c r="F168" s="105"/>
      <c r="G168" s="4"/>
    </row>
    <row r="169" spans="1:7" s="2" customFormat="1" x14ac:dyDescent="0.25">
      <c r="A169" s="3"/>
      <c r="B169" s="105"/>
      <c r="C169" s="105"/>
      <c r="D169" s="105"/>
      <c r="E169" s="105"/>
      <c r="F169" s="105"/>
      <c r="G169" s="4"/>
    </row>
    <row r="170" spans="1:7" s="2" customFormat="1" x14ac:dyDescent="0.25">
      <c r="A170" s="3"/>
      <c r="B170" s="105"/>
      <c r="C170" s="105"/>
      <c r="D170" s="105"/>
      <c r="E170" s="105"/>
      <c r="F170" s="105"/>
      <c r="G170" s="4"/>
    </row>
    <row r="171" spans="1:7" s="2" customFormat="1" x14ac:dyDescent="0.25">
      <c r="A171" s="3"/>
      <c r="B171" s="105"/>
      <c r="C171" s="105"/>
      <c r="D171" s="105"/>
      <c r="E171" s="105"/>
      <c r="F171" s="105"/>
      <c r="G171" s="4"/>
    </row>
    <row r="172" spans="1:7" s="2" customFormat="1" x14ac:dyDescent="0.25">
      <c r="B172" s="106" t="s">
        <v>0</v>
      </c>
      <c r="C172" s="106"/>
      <c r="D172" s="106"/>
      <c r="E172" s="106"/>
      <c r="F172" s="106"/>
      <c r="G172" s="4"/>
    </row>
    <row r="173" spans="1:7" s="2" customFormat="1" x14ac:dyDescent="0.25">
      <c r="A173" s="3"/>
      <c r="B173" s="106" t="s">
        <v>1</v>
      </c>
      <c r="C173" s="106"/>
      <c r="D173" s="106"/>
      <c r="E173" s="106"/>
      <c r="F173" s="106"/>
      <c r="G173" s="4"/>
    </row>
    <row r="174" spans="1:7" s="2" customFormat="1" x14ac:dyDescent="0.25">
      <c r="B174" s="106" t="s">
        <v>2</v>
      </c>
      <c r="C174" s="106"/>
      <c r="D174" s="106"/>
      <c r="E174" s="106"/>
      <c r="F174" s="106"/>
      <c r="G174" s="4"/>
    </row>
    <row r="175" spans="1:7" s="2" customFormat="1" x14ac:dyDescent="0.25">
      <c r="B175" s="105"/>
      <c r="C175" s="105"/>
      <c r="D175" s="105"/>
      <c r="E175" s="105"/>
      <c r="F175" s="105"/>
      <c r="G175" s="4"/>
    </row>
    <row r="176" spans="1:7" s="2" customFormat="1" x14ac:dyDescent="0.25">
      <c r="B176" s="5" t="s">
        <v>3</v>
      </c>
      <c r="C176" s="5"/>
      <c r="D176" s="6" t="s">
        <v>12</v>
      </c>
      <c r="E176" s="5"/>
      <c r="F176" s="7" t="s">
        <v>446</v>
      </c>
      <c r="G176" s="6"/>
    </row>
    <row r="177" spans="1:7" s="2" customFormat="1" x14ac:dyDescent="0.25">
      <c r="B177" s="8" t="s">
        <v>4</v>
      </c>
      <c r="C177" s="8"/>
      <c r="D177" s="8" t="s">
        <v>16</v>
      </c>
      <c r="E177" s="8"/>
      <c r="F177" s="7" t="s">
        <v>407</v>
      </c>
      <c r="G177" s="5"/>
    </row>
    <row r="178" spans="1:7" s="2" customFormat="1" x14ac:dyDescent="0.25">
      <c r="B178" s="8" t="s">
        <v>13</v>
      </c>
      <c r="C178" s="9"/>
      <c r="D178" s="9"/>
      <c r="E178" s="9"/>
      <c r="F178" s="9"/>
      <c r="G178" s="4"/>
    </row>
    <row r="179" spans="1:7" s="2" customFormat="1" ht="22.5" x14ac:dyDescent="0.25">
      <c r="B179" s="10" t="s">
        <v>5</v>
      </c>
      <c r="C179" s="10" t="s">
        <v>6</v>
      </c>
      <c r="D179" s="10" t="s">
        <v>7</v>
      </c>
      <c r="E179" s="10" t="s">
        <v>8</v>
      </c>
      <c r="F179" s="10" t="s">
        <v>9</v>
      </c>
      <c r="G179" s="4"/>
    </row>
    <row r="180" spans="1:7" s="2" customFormat="1" ht="258.75" x14ac:dyDescent="0.25">
      <c r="B180" s="11">
        <v>46</v>
      </c>
      <c r="C180" s="34">
        <v>41855</v>
      </c>
      <c r="D180" s="26" t="s">
        <v>46</v>
      </c>
      <c r="E180" s="29">
        <v>111.5</v>
      </c>
      <c r="F180" s="17" t="s">
        <v>88</v>
      </c>
      <c r="G180" s="4"/>
    </row>
    <row r="181" spans="1:7" s="2" customFormat="1" ht="22.5" x14ac:dyDescent="0.25">
      <c r="B181" s="11">
        <v>47</v>
      </c>
      <c r="C181" s="34">
        <v>41864</v>
      </c>
      <c r="D181" s="26" t="s">
        <v>96</v>
      </c>
      <c r="E181" s="31"/>
      <c r="F181" s="14" t="s">
        <v>97</v>
      </c>
      <c r="G181" s="4"/>
    </row>
    <row r="182" spans="1:7" s="2" customFormat="1" ht="22.5" x14ac:dyDescent="0.25">
      <c r="B182" s="11">
        <v>48</v>
      </c>
      <c r="C182" s="119">
        <v>41864</v>
      </c>
      <c r="D182" s="11" t="s">
        <v>98</v>
      </c>
      <c r="E182" s="31">
        <v>370</v>
      </c>
      <c r="F182" s="35" t="s">
        <v>103</v>
      </c>
      <c r="G182" s="4"/>
    </row>
    <row r="183" spans="1:7" s="2" customFormat="1" x14ac:dyDescent="0.25">
      <c r="B183" s="11">
        <v>49</v>
      </c>
      <c r="C183" s="34">
        <v>41854</v>
      </c>
      <c r="D183" s="26" t="s">
        <v>99</v>
      </c>
      <c r="E183" s="31">
        <v>191.01</v>
      </c>
      <c r="F183" s="17" t="s">
        <v>100</v>
      </c>
      <c r="G183" s="4"/>
    </row>
    <row r="184" spans="1:7" s="2" customFormat="1" ht="22.5" x14ac:dyDescent="0.25">
      <c r="B184" s="11">
        <v>50</v>
      </c>
      <c r="C184" s="34">
        <v>41853</v>
      </c>
      <c r="D184" s="11" t="s">
        <v>101</v>
      </c>
      <c r="E184" s="31">
        <v>880.05</v>
      </c>
      <c r="F184" s="35" t="s">
        <v>102</v>
      </c>
      <c r="G184" s="4"/>
    </row>
    <row r="185" spans="1:7" s="2" customFormat="1" x14ac:dyDescent="0.25">
      <c r="B185" s="11"/>
      <c r="C185" s="23" t="s">
        <v>10</v>
      </c>
      <c r="D185" s="11"/>
      <c r="E185" s="41">
        <f>SUM(E180:E184)</f>
        <v>1552.56</v>
      </c>
      <c r="F185" s="35"/>
      <c r="G185" s="4"/>
    </row>
    <row r="186" spans="1:7" s="2" customFormat="1" x14ac:dyDescent="0.25">
      <c r="A186" s="3"/>
      <c r="B186" s="105"/>
      <c r="C186" s="105"/>
      <c r="D186" s="105"/>
      <c r="E186" s="105"/>
      <c r="F186" s="105"/>
      <c r="G186" s="4"/>
    </row>
    <row r="187" spans="1:7" s="2" customFormat="1" x14ac:dyDescent="0.25">
      <c r="A187" s="3"/>
      <c r="B187" s="105"/>
      <c r="C187" s="105"/>
      <c r="D187" s="105"/>
      <c r="E187" s="105"/>
      <c r="F187" s="105"/>
      <c r="G187" s="4"/>
    </row>
    <row r="188" spans="1:7" s="2" customFormat="1" x14ac:dyDescent="0.25">
      <c r="A188" s="3"/>
      <c r="B188" s="105"/>
      <c r="C188" s="105"/>
      <c r="D188" s="105"/>
      <c r="E188" s="105"/>
      <c r="F188" s="105"/>
      <c r="G188" s="4"/>
    </row>
    <row r="189" spans="1:7" s="2" customFormat="1" x14ac:dyDescent="0.25">
      <c r="A189" s="3"/>
      <c r="B189" s="105"/>
      <c r="C189" s="105"/>
      <c r="D189" s="105"/>
      <c r="E189" s="105"/>
      <c r="F189" s="105"/>
      <c r="G189" s="4"/>
    </row>
    <row r="190" spans="1:7" s="2" customFormat="1" x14ac:dyDescent="0.25">
      <c r="B190" s="106" t="s">
        <v>0</v>
      </c>
      <c r="C190" s="106"/>
      <c r="D190" s="106"/>
      <c r="E190" s="106"/>
      <c r="F190" s="106"/>
      <c r="G190" s="4"/>
    </row>
    <row r="191" spans="1:7" s="2" customFormat="1" x14ac:dyDescent="0.25">
      <c r="A191" s="3"/>
      <c r="B191" s="106" t="s">
        <v>1</v>
      </c>
      <c r="C191" s="106"/>
      <c r="D191" s="106"/>
      <c r="E191" s="106"/>
      <c r="F191" s="106"/>
      <c r="G191" s="4"/>
    </row>
    <row r="192" spans="1:7" s="2" customFormat="1" x14ac:dyDescent="0.25">
      <c r="B192" s="106" t="s">
        <v>2</v>
      </c>
      <c r="C192" s="106"/>
      <c r="D192" s="106"/>
      <c r="E192" s="106"/>
      <c r="F192" s="106"/>
      <c r="G192" s="4"/>
    </row>
    <row r="193" spans="2:7" s="2" customFormat="1" x14ac:dyDescent="0.25">
      <c r="B193" s="105"/>
      <c r="C193" s="105"/>
      <c r="D193" s="105"/>
      <c r="E193" s="105"/>
      <c r="F193" s="105"/>
      <c r="G193" s="4"/>
    </row>
    <row r="194" spans="2:7" s="2" customFormat="1" x14ac:dyDescent="0.25">
      <c r="B194" s="5" t="s">
        <v>3</v>
      </c>
      <c r="C194" s="5"/>
      <c r="D194" s="6" t="s">
        <v>12</v>
      </c>
      <c r="E194" s="5"/>
      <c r="F194" s="7" t="s">
        <v>446</v>
      </c>
      <c r="G194" s="6"/>
    </row>
    <row r="195" spans="2:7" s="2" customFormat="1" x14ac:dyDescent="0.25">
      <c r="B195" s="8" t="s">
        <v>4</v>
      </c>
      <c r="C195" s="8"/>
      <c r="D195" s="8" t="s">
        <v>16</v>
      </c>
      <c r="E195" s="8"/>
      <c r="F195" s="7" t="s">
        <v>408</v>
      </c>
      <c r="G195" s="5"/>
    </row>
    <row r="196" spans="2:7" s="2" customFormat="1" x14ac:dyDescent="0.25">
      <c r="B196" s="8" t="s">
        <v>13</v>
      </c>
      <c r="C196" s="9"/>
      <c r="D196" s="9"/>
      <c r="E196" s="9"/>
      <c r="F196" s="9"/>
      <c r="G196" s="4"/>
    </row>
    <row r="197" spans="2:7" s="2" customFormat="1" ht="22.5" x14ac:dyDescent="0.25">
      <c r="B197" s="10" t="s">
        <v>5</v>
      </c>
      <c r="C197" s="10" t="s">
        <v>6</v>
      </c>
      <c r="D197" s="10" t="s">
        <v>7</v>
      </c>
      <c r="E197" s="10" t="s">
        <v>8</v>
      </c>
      <c r="F197" s="10" t="s">
        <v>9</v>
      </c>
      <c r="G197" s="4"/>
    </row>
    <row r="198" spans="2:7" s="2" customFormat="1" ht="45" x14ac:dyDescent="0.25">
      <c r="B198" s="11">
        <v>51</v>
      </c>
      <c r="C198" s="34" t="s">
        <v>106</v>
      </c>
      <c r="D198" s="12" t="s">
        <v>104</v>
      </c>
      <c r="E198" s="29">
        <f>2000+1666+1400</f>
        <v>5066</v>
      </c>
      <c r="F198" s="17" t="s">
        <v>86</v>
      </c>
      <c r="G198" s="4"/>
    </row>
    <row r="199" spans="2:7" s="2" customFormat="1" ht="22.5" x14ac:dyDescent="0.25">
      <c r="B199" s="11">
        <v>52</v>
      </c>
      <c r="C199" s="34" t="s">
        <v>106</v>
      </c>
      <c r="D199" s="104" t="s">
        <v>105</v>
      </c>
      <c r="E199" s="29">
        <v>2000</v>
      </c>
      <c r="F199" s="17" t="s">
        <v>72</v>
      </c>
      <c r="G199" s="4"/>
    </row>
    <row r="200" spans="2:7" s="2" customFormat="1" ht="45" x14ac:dyDescent="0.25">
      <c r="B200" s="11">
        <v>53</v>
      </c>
      <c r="C200" s="34" t="s">
        <v>107</v>
      </c>
      <c r="D200" s="104" t="s">
        <v>110</v>
      </c>
      <c r="E200" s="29">
        <f>1000</f>
        <v>1000</v>
      </c>
      <c r="F200" s="17" t="s">
        <v>84</v>
      </c>
      <c r="G200" s="4"/>
    </row>
    <row r="201" spans="2:7" s="2" customFormat="1" ht="45" x14ac:dyDescent="0.25">
      <c r="B201" s="11">
        <v>54</v>
      </c>
      <c r="C201" s="120" t="s">
        <v>107</v>
      </c>
      <c r="D201" s="12" t="s">
        <v>108</v>
      </c>
      <c r="E201" s="29">
        <f>2000+1834+1400</f>
        <v>5234</v>
      </c>
      <c r="F201" s="17" t="s">
        <v>86</v>
      </c>
      <c r="G201" s="4"/>
    </row>
    <row r="202" spans="2:7" s="2" customFormat="1" ht="22.5" x14ac:dyDescent="0.25">
      <c r="B202" s="11">
        <v>55</v>
      </c>
      <c r="C202" s="34" t="s">
        <v>109</v>
      </c>
      <c r="D202" s="104" t="s">
        <v>105</v>
      </c>
      <c r="E202" s="29">
        <v>2000</v>
      </c>
      <c r="F202" s="17" t="s">
        <v>72</v>
      </c>
      <c r="G202" s="4"/>
    </row>
    <row r="203" spans="2:7" s="2" customFormat="1" ht="45" x14ac:dyDescent="0.25">
      <c r="B203" s="11">
        <v>56</v>
      </c>
      <c r="C203" s="34" t="s">
        <v>109</v>
      </c>
      <c r="D203" s="104" t="s">
        <v>111</v>
      </c>
      <c r="E203" s="29">
        <f>1000</f>
        <v>1000</v>
      </c>
      <c r="F203" s="17" t="s">
        <v>84</v>
      </c>
      <c r="G203" s="40"/>
    </row>
    <row r="204" spans="2:7" s="2" customFormat="1" x14ac:dyDescent="0.25">
      <c r="B204" s="11"/>
      <c r="C204" s="88" t="s">
        <v>112</v>
      </c>
      <c r="D204" s="26"/>
      <c r="E204" s="29"/>
      <c r="F204" s="17"/>
      <c r="G204" s="4"/>
    </row>
    <row r="205" spans="2:7" s="2" customFormat="1" ht="33.75" x14ac:dyDescent="0.25">
      <c r="B205" s="10">
        <v>57</v>
      </c>
      <c r="C205" s="34">
        <v>41901</v>
      </c>
      <c r="D205" s="11" t="s">
        <v>113</v>
      </c>
      <c r="E205" s="39">
        <v>670</v>
      </c>
      <c r="F205" s="17" t="s">
        <v>114</v>
      </c>
      <c r="G205" s="4"/>
    </row>
    <row r="206" spans="2:7" s="2" customFormat="1" x14ac:dyDescent="0.25">
      <c r="B206" s="10"/>
      <c r="C206" s="23" t="s">
        <v>10</v>
      </c>
      <c r="D206" s="11"/>
      <c r="E206" s="41">
        <f>SUM(E198:E205)</f>
        <v>16970</v>
      </c>
      <c r="F206" s="17"/>
      <c r="G206" s="4"/>
    </row>
    <row r="207" spans="2:7" s="2" customFormat="1" x14ac:dyDescent="0.25">
      <c r="B207" s="25"/>
      <c r="C207" s="24"/>
      <c r="D207" s="20"/>
      <c r="E207" s="42"/>
      <c r="F207" s="22"/>
      <c r="G207" s="4"/>
    </row>
    <row r="208" spans="2:7" s="2" customFormat="1" x14ac:dyDescent="0.25">
      <c r="B208" s="25"/>
      <c r="C208" s="24"/>
      <c r="D208" s="20"/>
      <c r="E208" s="42"/>
      <c r="F208" s="22"/>
      <c r="G208" s="4"/>
    </row>
    <row r="209" spans="1:7" s="2" customFormat="1" x14ac:dyDescent="0.25">
      <c r="B209" s="25"/>
      <c r="C209" s="24"/>
      <c r="D209" s="20"/>
      <c r="E209" s="42"/>
      <c r="F209" s="22"/>
      <c r="G209" s="4"/>
    </row>
    <row r="210" spans="1:7" s="2" customFormat="1" x14ac:dyDescent="0.25">
      <c r="B210" s="25"/>
      <c r="C210" s="24"/>
      <c r="D210" s="20"/>
      <c r="E210" s="42"/>
      <c r="F210" s="22"/>
      <c r="G210" s="4"/>
    </row>
    <row r="211" spans="1:7" s="2" customFormat="1" x14ac:dyDescent="0.25">
      <c r="B211" s="25"/>
      <c r="C211" s="24"/>
      <c r="D211" s="20"/>
      <c r="E211" s="42"/>
      <c r="F211" s="22"/>
      <c r="G211" s="4"/>
    </row>
    <row r="212" spans="1:7" s="2" customFormat="1" x14ac:dyDescent="0.25">
      <c r="B212" s="25"/>
      <c r="C212" s="24"/>
      <c r="D212" s="20"/>
      <c r="E212" s="42"/>
      <c r="F212" s="22"/>
      <c r="G212" s="4"/>
    </row>
    <row r="213" spans="1:7" s="2" customFormat="1" x14ac:dyDescent="0.25">
      <c r="A213" s="3"/>
      <c r="B213" s="105"/>
      <c r="C213" s="105"/>
      <c r="D213" s="105"/>
      <c r="E213" s="105"/>
      <c r="F213" s="105"/>
      <c r="G213" s="4"/>
    </row>
    <row r="214" spans="1:7" s="2" customFormat="1" x14ac:dyDescent="0.25">
      <c r="A214" s="3"/>
      <c r="B214" s="105"/>
      <c r="C214" s="105"/>
      <c r="D214" s="105"/>
      <c r="E214" s="105"/>
      <c r="F214" s="105"/>
      <c r="G214" s="4"/>
    </row>
    <row r="215" spans="1:7" s="2" customFormat="1" x14ac:dyDescent="0.25">
      <c r="A215" s="3"/>
      <c r="B215" s="105"/>
      <c r="C215" s="105"/>
      <c r="D215" s="105"/>
      <c r="E215" s="105"/>
      <c r="F215" s="105"/>
      <c r="G215" s="4"/>
    </row>
    <row r="216" spans="1:7" s="2" customFormat="1" x14ac:dyDescent="0.25">
      <c r="A216" s="3"/>
      <c r="B216" s="105"/>
      <c r="C216" s="105"/>
      <c r="D216" s="105"/>
      <c r="E216" s="105"/>
      <c r="F216" s="105"/>
      <c r="G216" s="4"/>
    </row>
    <row r="217" spans="1:7" s="2" customFormat="1" x14ac:dyDescent="0.25">
      <c r="B217" s="106" t="s">
        <v>0</v>
      </c>
      <c r="C217" s="106"/>
      <c r="D217" s="106"/>
      <c r="E217" s="106"/>
      <c r="F217" s="106"/>
      <c r="G217" s="4"/>
    </row>
    <row r="218" spans="1:7" s="2" customFormat="1" x14ac:dyDescent="0.25">
      <c r="A218" s="3"/>
      <c r="B218" s="106" t="s">
        <v>1</v>
      </c>
      <c r="C218" s="106"/>
      <c r="D218" s="106"/>
      <c r="E218" s="106"/>
      <c r="F218" s="106"/>
      <c r="G218" s="4"/>
    </row>
    <row r="219" spans="1:7" s="2" customFormat="1" x14ac:dyDescent="0.25">
      <c r="B219" s="106" t="s">
        <v>2</v>
      </c>
      <c r="C219" s="106"/>
      <c r="D219" s="106"/>
      <c r="E219" s="106"/>
      <c r="F219" s="106"/>
      <c r="G219" s="4"/>
    </row>
    <row r="220" spans="1:7" s="2" customFormat="1" x14ac:dyDescent="0.25">
      <c r="B220" s="105"/>
      <c r="C220" s="105"/>
      <c r="D220" s="105"/>
      <c r="E220" s="105"/>
      <c r="F220" s="105"/>
      <c r="G220" s="4"/>
    </row>
    <row r="221" spans="1:7" s="2" customFormat="1" x14ac:dyDescent="0.25">
      <c r="B221" s="5" t="s">
        <v>3</v>
      </c>
      <c r="C221" s="5"/>
      <c r="D221" s="6" t="s">
        <v>12</v>
      </c>
      <c r="E221" s="5"/>
      <c r="F221" s="7" t="s">
        <v>446</v>
      </c>
      <c r="G221" s="6"/>
    </row>
    <row r="222" spans="1:7" s="2" customFormat="1" x14ac:dyDescent="0.25">
      <c r="B222" s="8" t="s">
        <v>4</v>
      </c>
      <c r="C222" s="8"/>
      <c r="D222" s="8" t="s">
        <v>16</v>
      </c>
      <c r="E222" s="8"/>
      <c r="F222" s="7" t="s">
        <v>409</v>
      </c>
      <c r="G222" s="5"/>
    </row>
    <row r="223" spans="1:7" s="2" customFormat="1" x14ac:dyDescent="0.25">
      <c r="B223" s="8" t="s">
        <v>13</v>
      </c>
      <c r="C223" s="9"/>
      <c r="D223" s="9"/>
      <c r="E223" s="9"/>
      <c r="F223" s="9"/>
      <c r="G223" s="4"/>
    </row>
    <row r="224" spans="1:7" s="2" customFormat="1" ht="22.5" x14ac:dyDescent="0.25">
      <c r="B224" s="10" t="s">
        <v>5</v>
      </c>
      <c r="C224" s="10" t="s">
        <v>6</v>
      </c>
      <c r="D224" s="10" t="s">
        <v>7</v>
      </c>
      <c r="E224" s="10" t="s">
        <v>8</v>
      </c>
      <c r="F224" s="10" t="s">
        <v>9</v>
      </c>
      <c r="G224" s="4"/>
    </row>
    <row r="225" spans="1:7" s="2" customFormat="1" ht="258.75" x14ac:dyDescent="0.25">
      <c r="B225" s="11">
        <v>58</v>
      </c>
      <c r="C225" s="34">
        <v>41899</v>
      </c>
      <c r="D225" s="26" t="s">
        <v>115</v>
      </c>
      <c r="E225" s="30">
        <v>730</v>
      </c>
      <c r="F225" s="17" t="s">
        <v>88</v>
      </c>
      <c r="G225" s="4"/>
    </row>
    <row r="226" spans="1:7" s="2" customFormat="1" x14ac:dyDescent="0.25">
      <c r="B226" s="11"/>
      <c r="C226" s="23" t="s">
        <v>10</v>
      </c>
      <c r="D226" s="11"/>
      <c r="E226" s="41">
        <f>SUM(E225)</f>
        <v>730</v>
      </c>
      <c r="F226" s="17"/>
      <c r="G226" s="4"/>
    </row>
    <row r="227" spans="1:7" s="2" customFormat="1" x14ac:dyDescent="0.25">
      <c r="B227" s="20"/>
      <c r="C227" s="24"/>
      <c r="D227" s="20"/>
      <c r="E227" s="42"/>
      <c r="F227" s="22"/>
      <c r="G227" s="4"/>
    </row>
    <row r="228" spans="1:7" s="2" customFormat="1" x14ac:dyDescent="0.25">
      <c r="B228" s="20"/>
      <c r="C228" s="24"/>
      <c r="D228" s="20"/>
      <c r="E228" s="42"/>
      <c r="F228" s="22"/>
      <c r="G228" s="4"/>
    </row>
    <row r="229" spans="1:7" s="2" customFormat="1" x14ac:dyDescent="0.25">
      <c r="B229" s="20"/>
      <c r="C229" s="24"/>
      <c r="D229" s="20"/>
      <c r="E229" s="42"/>
      <c r="F229" s="22"/>
      <c r="G229" s="4"/>
    </row>
    <row r="230" spans="1:7" s="2" customFormat="1" x14ac:dyDescent="0.25">
      <c r="B230" s="20"/>
      <c r="C230" s="24"/>
      <c r="D230" s="20"/>
      <c r="E230" s="42"/>
      <c r="F230" s="22"/>
      <c r="G230" s="4"/>
    </row>
    <row r="231" spans="1:7" s="2" customFormat="1" x14ac:dyDescent="0.25">
      <c r="B231" s="20"/>
      <c r="C231" s="24"/>
      <c r="D231" s="20"/>
      <c r="E231" s="42"/>
      <c r="F231" s="22"/>
      <c r="G231" s="4"/>
    </row>
    <row r="232" spans="1:7" s="2" customFormat="1" x14ac:dyDescent="0.25">
      <c r="A232" s="3"/>
      <c r="B232" s="105"/>
      <c r="C232" s="105"/>
      <c r="D232" s="105"/>
      <c r="E232" s="105"/>
      <c r="F232" s="105"/>
      <c r="G232" s="4"/>
    </row>
    <row r="233" spans="1:7" s="2" customFormat="1" x14ac:dyDescent="0.25">
      <c r="A233" s="3"/>
      <c r="B233" s="105"/>
      <c r="C233" s="105"/>
      <c r="D233" s="105"/>
      <c r="E233" s="105"/>
      <c r="F233" s="105"/>
      <c r="G233" s="4"/>
    </row>
    <row r="234" spans="1:7" s="2" customFormat="1" x14ac:dyDescent="0.25">
      <c r="A234" s="3"/>
      <c r="B234" s="105"/>
      <c r="C234" s="105"/>
      <c r="D234" s="105"/>
      <c r="E234" s="105"/>
      <c r="F234" s="105"/>
      <c r="G234" s="4"/>
    </row>
    <row r="235" spans="1:7" s="2" customFormat="1" x14ac:dyDescent="0.25">
      <c r="A235" s="3"/>
      <c r="B235" s="105"/>
      <c r="C235" s="105"/>
      <c r="D235" s="105"/>
      <c r="E235" s="105"/>
      <c r="F235" s="105"/>
      <c r="G235" s="4"/>
    </row>
    <row r="236" spans="1:7" s="2" customFormat="1" x14ac:dyDescent="0.25">
      <c r="B236" s="106" t="s">
        <v>0</v>
      </c>
      <c r="C236" s="106"/>
      <c r="D236" s="106"/>
      <c r="E236" s="106"/>
      <c r="F236" s="106"/>
      <c r="G236" s="4"/>
    </row>
    <row r="237" spans="1:7" s="2" customFormat="1" x14ac:dyDescent="0.25">
      <c r="A237" s="3"/>
      <c r="B237" s="106" t="s">
        <v>1</v>
      </c>
      <c r="C237" s="106"/>
      <c r="D237" s="106"/>
      <c r="E237" s="106"/>
      <c r="F237" s="106"/>
      <c r="G237" s="4"/>
    </row>
    <row r="238" spans="1:7" s="2" customFormat="1" x14ac:dyDescent="0.25">
      <c r="B238" s="106" t="s">
        <v>2</v>
      </c>
      <c r="C238" s="106"/>
      <c r="D238" s="106"/>
      <c r="E238" s="106"/>
      <c r="F238" s="106"/>
      <c r="G238" s="4"/>
    </row>
    <row r="239" spans="1:7" s="2" customFormat="1" x14ac:dyDescent="0.25">
      <c r="B239" s="105"/>
      <c r="C239" s="105"/>
      <c r="D239" s="105"/>
      <c r="E239" s="105"/>
      <c r="F239" s="105"/>
      <c r="G239" s="4"/>
    </row>
    <row r="240" spans="1:7" s="2" customFormat="1" x14ac:dyDescent="0.25">
      <c r="B240" s="5" t="s">
        <v>3</v>
      </c>
      <c r="C240" s="5"/>
      <c r="D240" s="6" t="s">
        <v>12</v>
      </c>
      <c r="E240" s="5"/>
      <c r="F240" s="7" t="s">
        <v>446</v>
      </c>
      <c r="G240" s="6"/>
    </row>
    <row r="241" spans="1:7" s="2" customFormat="1" x14ac:dyDescent="0.25">
      <c r="B241" s="8" t="s">
        <v>4</v>
      </c>
      <c r="C241" s="8"/>
      <c r="D241" s="8" t="s">
        <v>16</v>
      </c>
      <c r="E241" s="8"/>
      <c r="F241" s="7" t="s">
        <v>410</v>
      </c>
      <c r="G241" s="5"/>
    </row>
    <row r="242" spans="1:7" s="2" customFormat="1" x14ac:dyDescent="0.25">
      <c r="B242" s="8" t="s">
        <v>13</v>
      </c>
      <c r="C242" s="9"/>
      <c r="D242" s="9"/>
      <c r="E242" s="9"/>
      <c r="F242" s="9"/>
      <c r="G242" s="4"/>
    </row>
    <row r="243" spans="1:7" s="2" customFormat="1" ht="22.5" x14ac:dyDescent="0.25">
      <c r="B243" s="10" t="s">
        <v>5</v>
      </c>
      <c r="C243" s="10" t="s">
        <v>6</v>
      </c>
      <c r="D243" s="10" t="s">
        <v>7</v>
      </c>
      <c r="E243" s="10" t="s">
        <v>8</v>
      </c>
      <c r="F243" s="10" t="s">
        <v>9</v>
      </c>
      <c r="G243" s="4"/>
    </row>
    <row r="244" spans="1:7" s="2" customFormat="1" ht="258.75" x14ac:dyDescent="0.25">
      <c r="B244" s="11">
        <v>57</v>
      </c>
      <c r="C244" s="34">
        <v>41894</v>
      </c>
      <c r="D244" s="26" t="s">
        <v>116</v>
      </c>
      <c r="E244" s="29">
        <v>3100.02</v>
      </c>
      <c r="F244" s="17" t="s">
        <v>88</v>
      </c>
      <c r="G244" s="19"/>
    </row>
    <row r="245" spans="1:7" s="2" customFormat="1" ht="45" x14ac:dyDescent="0.25">
      <c r="B245" s="11">
        <v>58</v>
      </c>
      <c r="C245" s="34" t="s">
        <v>118</v>
      </c>
      <c r="D245" s="12" t="s">
        <v>117</v>
      </c>
      <c r="E245" s="29">
        <f>2000+1400</f>
        <v>3400</v>
      </c>
      <c r="F245" s="17" t="s">
        <v>86</v>
      </c>
      <c r="G245" s="19"/>
    </row>
    <row r="246" spans="1:7" s="2" customFormat="1" ht="22.5" x14ac:dyDescent="0.25">
      <c r="B246" s="11">
        <v>59</v>
      </c>
      <c r="C246" s="34" t="s">
        <v>118</v>
      </c>
      <c r="D246" s="104" t="s">
        <v>119</v>
      </c>
      <c r="E246" s="29">
        <v>2000</v>
      </c>
      <c r="F246" s="17" t="s">
        <v>72</v>
      </c>
      <c r="G246" s="19"/>
    </row>
    <row r="247" spans="1:7" s="2" customFormat="1" x14ac:dyDescent="0.25">
      <c r="B247" s="11"/>
      <c r="C247" s="23" t="s">
        <v>10</v>
      </c>
      <c r="D247" s="11"/>
      <c r="E247" s="41">
        <f>SUM(E244:E246)</f>
        <v>8500.02</v>
      </c>
      <c r="F247" s="17"/>
      <c r="G247" s="19"/>
    </row>
    <row r="248" spans="1:7" s="2" customFormat="1" x14ac:dyDescent="0.25">
      <c r="B248" s="20"/>
      <c r="C248" s="24"/>
      <c r="D248" s="20"/>
      <c r="E248" s="42"/>
      <c r="F248" s="22"/>
      <c r="G248" s="19"/>
    </row>
    <row r="249" spans="1:7" s="2" customFormat="1" x14ac:dyDescent="0.25">
      <c r="A249" s="3"/>
      <c r="B249" s="105"/>
      <c r="C249" s="105"/>
      <c r="D249" s="105"/>
      <c r="E249" s="105"/>
      <c r="F249" s="105"/>
      <c r="G249" s="4"/>
    </row>
    <row r="250" spans="1:7" s="2" customFormat="1" x14ac:dyDescent="0.25">
      <c r="A250" s="3"/>
      <c r="B250" s="105"/>
      <c r="C250" s="105"/>
      <c r="D250" s="105"/>
      <c r="E250" s="105"/>
      <c r="F250" s="105"/>
      <c r="G250" s="4"/>
    </row>
    <row r="251" spans="1:7" s="2" customFormat="1" x14ac:dyDescent="0.25">
      <c r="A251" s="3"/>
      <c r="B251" s="105"/>
      <c r="C251" s="105"/>
      <c r="D251" s="105"/>
      <c r="E251" s="105"/>
      <c r="F251" s="105"/>
      <c r="G251" s="4"/>
    </row>
    <row r="252" spans="1:7" s="2" customFormat="1" x14ac:dyDescent="0.25">
      <c r="A252" s="3"/>
      <c r="B252" s="105"/>
      <c r="C252" s="105"/>
      <c r="D252" s="105"/>
      <c r="E252" s="105"/>
      <c r="F252" s="105"/>
      <c r="G252" s="4"/>
    </row>
    <row r="253" spans="1:7" s="2" customFormat="1" x14ac:dyDescent="0.25">
      <c r="B253" s="106" t="s">
        <v>0</v>
      </c>
      <c r="C253" s="106"/>
      <c r="D253" s="106"/>
      <c r="E253" s="106"/>
      <c r="F253" s="106"/>
      <c r="G253" s="4"/>
    </row>
    <row r="254" spans="1:7" s="2" customFormat="1" x14ac:dyDescent="0.25">
      <c r="A254" s="3"/>
      <c r="B254" s="106" t="s">
        <v>1</v>
      </c>
      <c r="C254" s="106"/>
      <c r="D254" s="106"/>
      <c r="E254" s="106"/>
      <c r="F254" s="106"/>
      <c r="G254" s="4"/>
    </row>
    <row r="255" spans="1:7" s="2" customFormat="1" x14ac:dyDescent="0.25">
      <c r="B255" s="106" t="s">
        <v>2</v>
      </c>
      <c r="C255" s="106"/>
      <c r="D255" s="106"/>
      <c r="E255" s="106"/>
      <c r="F255" s="106"/>
      <c r="G255" s="4"/>
    </row>
    <row r="256" spans="1:7" s="2" customFormat="1" x14ac:dyDescent="0.25">
      <c r="B256" s="105"/>
      <c r="C256" s="105"/>
      <c r="D256" s="105"/>
      <c r="E256" s="105"/>
      <c r="F256" s="105"/>
      <c r="G256" s="4"/>
    </row>
    <row r="257" spans="2:7" s="2" customFormat="1" x14ac:dyDescent="0.25">
      <c r="B257" s="5" t="s">
        <v>3</v>
      </c>
      <c r="C257" s="5"/>
      <c r="D257" s="6" t="s">
        <v>12</v>
      </c>
      <c r="E257" s="5"/>
      <c r="F257" s="7" t="s">
        <v>446</v>
      </c>
      <c r="G257" s="6"/>
    </row>
    <row r="258" spans="2:7" s="2" customFormat="1" x14ac:dyDescent="0.25">
      <c r="B258" s="8" t="s">
        <v>4</v>
      </c>
      <c r="C258" s="8"/>
      <c r="D258" s="8" t="s">
        <v>16</v>
      </c>
      <c r="E258" s="8"/>
      <c r="F258" s="7" t="s">
        <v>411</v>
      </c>
      <c r="G258" s="5"/>
    </row>
    <row r="259" spans="2:7" s="2" customFormat="1" x14ac:dyDescent="0.25">
      <c r="B259" s="8" t="s">
        <v>13</v>
      </c>
      <c r="C259" s="9"/>
      <c r="D259" s="9"/>
      <c r="E259" s="9"/>
      <c r="F259" s="9"/>
      <c r="G259" s="4"/>
    </row>
    <row r="260" spans="2:7" s="2" customFormat="1" ht="22.5" x14ac:dyDescent="0.25">
      <c r="B260" s="10" t="s">
        <v>5</v>
      </c>
      <c r="C260" s="10" t="s">
        <v>6</v>
      </c>
      <c r="D260" s="10" t="s">
        <v>7</v>
      </c>
      <c r="E260" s="10" t="s">
        <v>8</v>
      </c>
      <c r="F260" s="10" t="s">
        <v>9</v>
      </c>
      <c r="G260" s="4"/>
    </row>
    <row r="261" spans="2:7" s="2" customFormat="1" ht="67.5" x14ac:dyDescent="0.25">
      <c r="B261" s="11">
        <v>60</v>
      </c>
      <c r="C261" s="103" t="s">
        <v>118</v>
      </c>
      <c r="D261" s="104" t="s">
        <v>120</v>
      </c>
      <c r="E261" s="29">
        <f>1000+2000</f>
        <v>3000</v>
      </c>
      <c r="F261" s="17" t="s">
        <v>127</v>
      </c>
    </row>
    <row r="262" spans="2:7" s="2" customFormat="1" ht="56.25" x14ac:dyDescent="0.25">
      <c r="B262" s="11">
        <v>61</v>
      </c>
      <c r="C262" s="16" t="s">
        <v>122</v>
      </c>
      <c r="D262" s="12" t="s">
        <v>121</v>
      </c>
      <c r="E262" s="29">
        <f>2000+2000+1400</f>
        <v>5400</v>
      </c>
      <c r="F262" s="17" t="s">
        <v>123</v>
      </c>
    </row>
    <row r="263" spans="2:7" s="2" customFormat="1" ht="22.5" x14ac:dyDescent="0.25">
      <c r="B263" s="11">
        <v>62</v>
      </c>
      <c r="C263" s="16" t="s">
        <v>124</v>
      </c>
      <c r="D263" s="104" t="s">
        <v>125</v>
      </c>
      <c r="E263" s="29">
        <v>2000</v>
      </c>
      <c r="F263" s="17" t="s">
        <v>72</v>
      </c>
    </row>
    <row r="264" spans="2:7" s="2" customFormat="1" ht="67.5" x14ac:dyDescent="0.25">
      <c r="B264" s="11">
        <v>63</v>
      </c>
      <c r="C264" s="103" t="s">
        <v>126</v>
      </c>
      <c r="D264" s="104" t="s">
        <v>120</v>
      </c>
      <c r="E264" s="29">
        <f>1000+2000</f>
        <v>3000</v>
      </c>
      <c r="F264" s="17" t="s">
        <v>127</v>
      </c>
    </row>
    <row r="265" spans="2:7" s="2" customFormat="1" x14ac:dyDescent="0.25">
      <c r="B265" s="11"/>
      <c r="C265" s="87" t="s">
        <v>128</v>
      </c>
      <c r="D265" s="26"/>
      <c r="E265" s="29"/>
      <c r="F265" s="17"/>
    </row>
    <row r="266" spans="2:7" s="2" customFormat="1" x14ac:dyDescent="0.25">
      <c r="B266" s="11">
        <v>64</v>
      </c>
      <c r="C266" s="34">
        <v>41943</v>
      </c>
      <c r="D266" s="104" t="s">
        <v>129</v>
      </c>
      <c r="E266" s="29">
        <v>2000</v>
      </c>
      <c r="F266" s="17" t="s">
        <v>100</v>
      </c>
    </row>
    <row r="267" spans="2:7" s="2" customFormat="1" ht="22.5" x14ac:dyDescent="0.25">
      <c r="B267" s="11">
        <v>65</v>
      </c>
      <c r="C267" s="34">
        <v>41943</v>
      </c>
      <c r="D267" s="11" t="s">
        <v>131</v>
      </c>
      <c r="E267" s="30">
        <v>3000</v>
      </c>
      <c r="F267" s="17" t="s">
        <v>130</v>
      </c>
    </row>
    <row r="268" spans="2:7" s="2" customFormat="1" ht="33.75" x14ac:dyDescent="0.25">
      <c r="B268" s="11">
        <v>66</v>
      </c>
      <c r="C268" s="34">
        <v>41922</v>
      </c>
      <c r="D268" s="11" t="s">
        <v>132</v>
      </c>
      <c r="E268" s="31">
        <v>500</v>
      </c>
      <c r="F268" s="17" t="s">
        <v>135</v>
      </c>
    </row>
    <row r="269" spans="2:7" s="2" customFormat="1" ht="33.75" x14ac:dyDescent="0.25">
      <c r="B269" s="11">
        <v>67</v>
      </c>
      <c r="C269" s="88">
        <v>41922</v>
      </c>
      <c r="D269" s="11" t="s">
        <v>133</v>
      </c>
      <c r="E269" s="27">
        <v>800</v>
      </c>
      <c r="F269" s="17" t="s">
        <v>134</v>
      </c>
    </row>
    <row r="270" spans="2:7" s="2" customFormat="1" x14ac:dyDescent="0.25">
      <c r="B270" s="11"/>
      <c r="C270" s="23" t="s">
        <v>10</v>
      </c>
      <c r="D270" s="11"/>
      <c r="E270" s="41">
        <f>SUM(E261:E269)</f>
        <v>19700</v>
      </c>
      <c r="F270" s="17"/>
    </row>
    <row r="271" spans="2:7" s="2" customFormat="1" x14ac:dyDescent="0.25">
      <c r="B271" s="20"/>
      <c r="C271" s="24"/>
      <c r="D271" s="20"/>
      <c r="E271" s="42"/>
      <c r="F271" s="22"/>
    </row>
    <row r="272" spans="2:7" s="2" customFormat="1" x14ac:dyDescent="0.25">
      <c r="B272" s="20"/>
      <c r="C272" s="24"/>
      <c r="D272" s="20"/>
      <c r="E272" s="42"/>
      <c r="F272" s="22"/>
    </row>
    <row r="273" spans="1:7" s="2" customFormat="1" x14ac:dyDescent="0.25">
      <c r="A273" s="3"/>
      <c r="B273" s="105"/>
      <c r="C273" s="105"/>
      <c r="D273" s="105"/>
      <c r="E273" s="105"/>
      <c r="F273" s="105"/>
      <c r="G273" s="4"/>
    </row>
    <row r="274" spans="1:7" s="2" customFormat="1" x14ac:dyDescent="0.25">
      <c r="A274" s="3"/>
      <c r="B274" s="105"/>
      <c r="C274" s="105"/>
      <c r="D274" s="105"/>
      <c r="E274" s="105"/>
      <c r="F274" s="105"/>
      <c r="G274" s="4"/>
    </row>
    <row r="275" spans="1:7" s="2" customFormat="1" x14ac:dyDescent="0.25">
      <c r="A275" s="3"/>
      <c r="B275" s="105"/>
      <c r="C275" s="105"/>
      <c r="D275" s="105"/>
      <c r="E275" s="105"/>
      <c r="F275" s="105"/>
      <c r="G275" s="4"/>
    </row>
    <row r="276" spans="1:7" s="2" customFormat="1" x14ac:dyDescent="0.25">
      <c r="A276" s="3"/>
      <c r="B276" s="105"/>
      <c r="C276" s="105"/>
      <c r="D276" s="105"/>
      <c r="E276" s="105"/>
      <c r="F276" s="105"/>
      <c r="G276" s="4"/>
    </row>
    <row r="277" spans="1:7" s="2" customFormat="1" x14ac:dyDescent="0.25">
      <c r="B277" s="106" t="s">
        <v>0</v>
      </c>
      <c r="C277" s="106"/>
      <c r="D277" s="106"/>
      <c r="E277" s="106"/>
      <c r="F277" s="106"/>
      <c r="G277" s="4"/>
    </row>
    <row r="278" spans="1:7" s="2" customFormat="1" x14ac:dyDescent="0.25">
      <c r="A278" s="3"/>
      <c r="B278" s="106" t="s">
        <v>1</v>
      </c>
      <c r="C278" s="106"/>
      <c r="D278" s="106"/>
      <c r="E278" s="106"/>
      <c r="F278" s="106"/>
      <c r="G278" s="4"/>
    </row>
    <row r="279" spans="1:7" s="2" customFormat="1" x14ac:dyDescent="0.25">
      <c r="B279" s="106" t="s">
        <v>2</v>
      </c>
      <c r="C279" s="106"/>
      <c r="D279" s="106"/>
      <c r="E279" s="106"/>
      <c r="F279" s="106"/>
      <c r="G279" s="4"/>
    </row>
    <row r="280" spans="1:7" s="2" customFormat="1" x14ac:dyDescent="0.25">
      <c r="B280" s="105"/>
      <c r="C280" s="105"/>
      <c r="D280" s="105"/>
      <c r="E280" s="105"/>
      <c r="F280" s="105"/>
      <c r="G280" s="4"/>
    </row>
    <row r="281" spans="1:7" s="2" customFormat="1" x14ac:dyDescent="0.25">
      <c r="B281" s="5" t="s">
        <v>3</v>
      </c>
      <c r="C281" s="5"/>
      <c r="D281" s="6" t="s">
        <v>12</v>
      </c>
      <c r="E281" s="5"/>
      <c r="F281" s="7" t="s">
        <v>446</v>
      </c>
      <c r="G281" s="6"/>
    </row>
    <row r="282" spans="1:7" s="2" customFormat="1" x14ac:dyDescent="0.25">
      <c r="B282" s="8" t="s">
        <v>4</v>
      </c>
      <c r="C282" s="8"/>
      <c r="D282" s="8" t="s">
        <v>16</v>
      </c>
      <c r="E282" s="8"/>
      <c r="F282" s="7" t="s">
        <v>412</v>
      </c>
      <c r="G282" s="5"/>
    </row>
    <row r="283" spans="1:7" s="2" customFormat="1" x14ac:dyDescent="0.25">
      <c r="B283" s="8" t="s">
        <v>13</v>
      </c>
      <c r="C283" s="9"/>
      <c r="D283" s="9"/>
      <c r="E283" s="9"/>
      <c r="F283" s="9"/>
      <c r="G283" s="4"/>
    </row>
    <row r="284" spans="1:7" s="2" customFormat="1" ht="22.5" x14ac:dyDescent="0.25">
      <c r="B284" s="10" t="s">
        <v>5</v>
      </c>
      <c r="C284" s="10" t="s">
        <v>6</v>
      </c>
      <c r="D284" s="10" t="s">
        <v>7</v>
      </c>
      <c r="E284" s="10" t="s">
        <v>8</v>
      </c>
      <c r="F284" s="10" t="s">
        <v>9</v>
      </c>
      <c r="G284" s="4"/>
    </row>
    <row r="285" spans="1:7" s="2" customFormat="1" ht="258.75" x14ac:dyDescent="0.25">
      <c r="B285" s="11">
        <v>68</v>
      </c>
      <c r="C285" s="34">
        <v>41927</v>
      </c>
      <c r="D285" s="26" t="s">
        <v>136</v>
      </c>
      <c r="E285" s="90">
        <v>696</v>
      </c>
      <c r="F285" s="17" t="s">
        <v>88</v>
      </c>
    </row>
    <row r="286" spans="1:7" s="2" customFormat="1" ht="22.5" x14ac:dyDescent="0.25">
      <c r="B286" s="11">
        <v>69</v>
      </c>
      <c r="C286" s="34">
        <v>41927</v>
      </c>
      <c r="D286" s="26" t="s">
        <v>137</v>
      </c>
      <c r="E286" s="30">
        <v>2830.4</v>
      </c>
      <c r="F286" s="17" t="s">
        <v>138</v>
      </c>
    </row>
    <row r="287" spans="1:7" s="2" customFormat="1" ht="22.5" x14ac:dyDescent="0.25">
      <c r="B287" s="11">
        <v>70</v>
      </c>
      <c r="C287" s="34">
        <v>41927</v>
      </c>
      <c r="D287" s="11" t="s">
        <v>139</v>
      </c>
      <c r="E287" s="30">
        <v>2784</v>
      </c>
      <c r="F287" s="17" t="s">
        <v>140</v>
      </c>
    </row>
    <row r="288" spans="1:7" s="2" customFormat="1" x14ac:dyDescent="0.25">
      <c r="B288" s="11"/>
      <c r="C288" s="23" t="s">
        <v>10</v>
      </c>
      <c r="D288" s="11"/>
      <c r="E288" s="41">
        <f>SUM(E285:E287)</f>
        <v>6310.4</v>
      </c>
      <c r="F288" s="17"/>
    </row>
    <row r="289" spans="1:7" s="2" customFormat="1" x14ac:dyDescent="0.25">
      <c r="B289" s="11"/>
      <c r="C289" s="34"/>
      <c r="D289" s="11"/>
      <c r="E289" s="30"/>
      <c r="F289" s="17"/>
    </row>
    <row r="290" spans="1:7" s="2" customFormat="1" x14ac:dyDescent="0.25">
      <c r="A290" s="3"/>
      <c r="B290" s="105"/>
      <c r="C290" s="105"/>
      <c r="D290" s="105"/>
      <c r="E290" s="105"/>
      <c r="F290" s="105"/>
      <c r="G290" s="4"/>
    </row>
    <row r="291" spans="1:7" s="2" customFormat="1" x14ac:dyDescent="0.25">
      <c r="A291" s="3"/>
      <c r="B291" s="105"/>
      <c r="C291" s="105"/>
      <c r="D291" s="105"/>
      <c r="E291" s="105"/>
      <c r="F291" s="105"/>
      <c r="G291" s="4"/>
    </row>
    <row r="292" spans="1:7" s="2" customFormat="1" x14ac:dyDescent="0.25">
      <c r="A292" s="3"/>
      <c r="B292" s="105"/>
      <c r="C292" s="105"/>
      <c r="D292" s="105"/>
      <c r="E292" s="105"/>
      <c r="F292" s="105"/>
      <c r="G292" s="4"/>
    </row>
    <row r="293" spans="1:7" s="2" customFormat="1" x14ac:dyDescent="0.25">
      <c r="A293" s="3"/>
      <c r="B293" s="105"/>
      <c r="C293" s="105"/>
      <c r="D293" s="105"/>
      <c r="E293" s="105"/>
      <c r="F293" s="105"/>
      <c r="G293" s="4"/>
    </row>
    <row r="294" spans="1:7" s="2" customFormat="1" x14ac:dyDescent="0.25">
      <c r="B294" s="106" t="s">
        <v>0</v>
      </c>
      <c r="C294" s="106"/>
      <c r="D294" s="106"/>
      <c r="E294" s="106"/>
      <c r="F294" s="106"/>
      <c r="G294" s="4"/>
    </row>
    <row r="295" spans="1:7" s="2" customFormat="1" x14ac:dyDescent="0.25">
      <c r="A295" s="3"/>
      <c r="B295" s="106" t="s">
        <v>1</v>
      </c>
      <c r="C295" s="106"/>
      <c r="D295" s="106"/>
      <c r="E295" s="106"/>
      <c r="F295" s="106"/>
      <c r="G295" s="4"/>
    </row>
    <row r="296" spans="1:7" s="2" customFormat="1" x14ac:dyDescent="0.25">
      <c r="B296" s="106" t="s">
        <v>2</v>
      </c>
      <c r="C296" s="106"/>
      <c r="D296" s="106"/>
      <c r="E296" s="106"/>
      <c r="F296" s="106"/>
      <c r="G296" s="4"/>
    </row>
    <row r="297" spans="1:7" s="2" customFormat="1" x14ac:dyDescent="0.25">
      <c r="B297" s="105"/>
      <c r="C297" s="105"/>
      <c r="D297" s="105"/>
      <c r="E297" s="105"/>
      <c r="F297" s="105"/>
      <c r="G297" s="4"/>
    </row>
    <row r="298" spans="1:7" s="2" customFormat="1" x14ac:dyDescent="0.25">
      <c r="B298" s="5" t="s">
        <v>3</v>
      </c>
      <c r="C298" s="5"/>
      <c r="D298" s="6" t="s">
        <v>12</v>
      </c>
      <c r="E298" s="5"/>
      <c r="F298" s="7" t="s">
        <v>446</v>
      </c>
      <c r="G298" s="6"/>
    </row>
    <row r="299" spans="1:7" s="2" customFormat="1" x14ac:dyDescent="0.25">
      <c r="B299" s="8" t="s">
        <v>4</v>
      </c>
      <c r="C299" s="8"/>
      <c r="D299" s="8" t="s">
        <v>16</v>
      </c>
      <c r="E299" s="8"/>
      <c r="F299" s="7" t="s">
        <v>413</v>
      </c>
      <c r="G299" s="5"/>
    </row>
    <row r="300" spans="1:7" s="2" customFormat="1" x14ac:dyDescent="0.25">
      <c r="B300" s="8" t="s">
        <v>13</v>
      </c>
      <c r="C300" s="9"/>
      <c r="D300" s="9"/>
      <c r="E300" s="9"/>
      <c r="F300" s="9"/>
      <c r="G300" s="4"/>
    </row>
    <row r="301" spans="1:7" s="2" customFormat="1" ht="22.5" x14ac:dyDescent="0.25">
      <c r="B301" s="10" t="s">
        <v>5</v>
      </c>
      <c r="C301" s="10" t="s">
        <v>6</v>
      </c>
      <c r="D301" s="10" t="s">
        <v>7</v>
      </c>
      <c r="E301" s="10" t="s">
        <v>8</v>
      </c>
      <c r="F301" s="10" t="s">
        <v>9</v>
      </c>
      <c r="G301" s="4"/>
    </row>
    <row r="302" spans="1:7" s="2" customFormat="1" ht="258.75" x14ac:dyDescent="0.25">
      <c r="B302" s="11">
        <v>71</v>
      </c>
      <c r="C302" s="34">
        <v>41927</v>
      </c>
      <c r="D302" s="26" t="s">
        <v>141</v>
      </c>
      <c r="E302" s="29">
        <v>1556</v>
      </c>
      <c r="F302" s="17" t="s">
        <v>88</v>
      </c>
    </row>
    <row r="303" spans="1:7" s="2" customFormat="1" ht="22.5" x14ac:dyDescent="0.25">
      <c r="B303" s="11">
        <v>72</v>
      </c>
      <c r="C303" s="34">
        <v>41927</v>
      </c>
      <c r="D303" s="26" t="s">
        <v>142</v>
      </c>
      <c r="E303" s="29">
        <v>4176</v>
      </c>
      <c r="F303" s="17" t="s">
        <v>138</v>
      </c>
    </row>
    <row r="304" spans="1:7" s="2" customFormat="1" x14ac:dyDescent="0.25">
      <c r="B304" s="11"/>
      <c r="C304" s="23" t="s">
        <v>10</v>
      </c>
      <c r="D304" s="11"/>
      <c r="E304" s="41">
        <f>SUM(E302:E303)</f>
        <v>5732</v>
      </c>
      <c r="F304" s="17"/>
    </row>
    <row r="305" spans="1:7" s="2" customFormat="1" x14ac:dyDescent="0.25">
      <c r="B305" s="20"/>
      <c r="C305" s="24"/>
      <c r="D305" s="20"/>
      <c r="E305" s="42"/>
      <c r="F305" s="22"/>
    </row>
    <row r="306" spans="1:7" s="2" customFormat="1" x14ac:dyDescent="0.25">
      <c r="B306" s="20"/>
      <c r="C306" s="24"/>
      <c r="D306" s="20"/>
      <c r="E306" s="42"/>
      <c r="F306" s="22"/>
    </row>
    <row r="307" spans="1:7" s="2" customFormat="1" x14ac:dyDescent="0.25">
      <c r="B307" s="20"/>
      <c r="C307" s="24"/>
      <c r="D307" s="20"/>
      <c r="E307" s="42"/>
      <c r="F307" s="22"/>
    </row>
    <row r="308" spans="1:7" s="2" customFormat="1" x14ac:dyDescent="0.25">
      <c r="A308" s="3"/>
      <c r="B308" s="105"/>
      <c r="C308" s="105"/>
      <c r="D308" s="105"/>
      <c r="E308" s="105"/>
      <c r="F308" s="105"/>
      <c r="G308" s="4"/>
    </row>
    <row r="309" spans="1:7" s="2" customFormat="1" x14ac:dyDescent="0.25">
      <c r="A309" s="3"/>
      <c r="B309" s="105"/>
      <c r="C309" s="105"/>
      <c r="D309" s="105"/>
      <c r="E309" s="105"/>
      <c r="F309" s="105"/>
      <c r="G309" s="4"/>
    </row>
    <row r="310" spans="1:7" s="2" customFormat="1" x14ac:dyDescent="0.25">
      <c r="A310" s="3"/>
      <c r="B310" s="105"/>
      <c r="C310" s="105"/>
      <c r="D310" s="105"/>
      <c r="E310" s="105"/>
      <c r="F310" s="105"/>
      <c r="G310" s="4"/>
    </row>
    <row r="311" spans="1:7" s="2" customFormat="1" x14ac:dyDescent="0.25">
      <c r="A311" s="3"/>
      <c r="B311" s="105"/>
      <c r="C311" s="105"/>
      <c r="D311" s="105"/>
      <c r="E311" s="105"/>
      <c r="F311" s="105"/>
      <c r="G311" s="4"/>
    </row>
    <row r="312" spans="1:7" s="2" customFormat="1" x14ac:dyDescent="0.25">
      <c r="B312" s="106" t="s">
        <v>0</v>
      </c>
      <c r="C312" s="106"/>
      <c r="D312" s="106"/>
      <c r="E312" s="106"/>
      <c r="F312" s="106"/>
      <c r="G312" s="4"/>
    </row>
    <row r="313" spans="1:7" s="2" customFormat="1" x14ac:dyDescent="0.25">
      <c r="A313" s="3"/>
      <c r="B313" s="106" t="s">
        <v>1</v>
      </c>
      <c r="C313" s="106"/>
      <c r="D313" s="106"/>
      <c r="E313" s="106"/>
      <c r="F313" s="106"/>
      <c r="G313" s="4"/>
    </row>
    <row r="314" spans="1:7" s="2" customFormat="1" x14ac:dyDescent="0.25">
      <c r="B314" s="106" t="s">
        <v>2</v>
      </c>
      <c r="C314" s="106"/>
      <c r="D314" s="106"/>
      <c r="E314" s="106"/>
      <c r="F314" s="106"/>
      <c r="G314" s="4"/>
    </row>
    <row r="315" spans="1:7" s="2" customFormat="1" x14ac:dyDescent="0.25">
      <c r="B315" s="105"/>
      <c r="C315" s="105"/>
      <c r="D315" s="105"/>
      <c r="E315" s="105"/>
      <c r="F315" s="105"/>
      <c r="G315" s="4"/>
    </row>
    <row r="316" spans="1:7" s="2" customFormat="1" x14ac:dyDescent="0.25">
      <c r="B316" s="5" t="s">
        <v>3</v>
      </c>
      <c r="C316" s="5"/>
      <c r="D316" s="6" t="s">
        <v>12</v>
      </c>
      <c r="E316" s="5"/>
      <c r="F316" s="7" t="s">
        <v>446</v>
      </c>
      <c r="G316" s="6"/>
    </row>
    <row r="317" spans="1:7" s="2" customFormat="1" x14ac:dyDescent="0.25">
      <c r="B317" s="8" t="s">
        <v>4</v>
      </c>
      <c r="C317" s="8"/>
      <c r="D317" s="8" t="s">
        <v>16</v>
      </c>
      <c r="E317" s="8"/>
      <c r="F317" s="7" t="s">
        <v>414</v>
      </c>
      <c r="G317" s="5"/>
    </row>
    <row r="318" spans="1:7" s="2" customFormat="1" x14ac:dyDescent="0.25">
      <c r="B318" s="8" t="s">
        <v>13</v>
      </c>
      <c r="C318" s="9"/>
      <c r="D318" s="9"/>
      <c r="E318" s="9"/>
      <c r="F318" s="9"/>
      <c r="G318" s="4"/>
    </row>
    <row r="319" spans="1:7" s="2" customFormat="1" ht="22.5" x14ac:dyDescent="0.25">
      <c r="B319" s="10" t="s">
        <v>5</v>
      </c>
      <c r="C319" s="10" t="s">
        <v>6</v>
      </c>
      <c r="D319" s="10" t="s">
        <v>7</v>
      </c>
      <c r="E319" s="10" t="s">
        <v>8</v>
      </c>
      <c r="F319" s="10" t="s">
        <v>9</v>
      </c>
      <c r="G319" s="4"/>
    </row>
    <row r="320" spans="1:7" s="2" customFormat="1" ht="258.75" x14ac:dyDescent="0.25">
      <c r="B320" s="11">
        <v>73</v>
      </c>
      <c r="C320" s="34">
        <v>41927</v>
      </c>
      <c r="D320" s="26" t="s">
        <v>143</v>
      </c>
      <c r="E320" s="31">
        <v>928</v>
      </c>
      <c r="F320" s="17" t="s">
        <v>88</v>
      </c>
    </row>
    <row r="321" spans="1:7" s="2" customFormat="1" ht="22.5" x14ac:dyDescent="0.25">
      <c r="B321" s="11">
        <v>74</v>
      </c>
      <c r="C321" s="34">
        <v>41927</v>
      </c>
      <c r="D321" s="26" t="s">
        <v>144</v>
      </c>
      <c r="E321" s="29">
        <v>1508</v>
      </c>
      <c r="F321" s="17" t="s">
        <v>145</v>
      </c>
    </row>
    <row r="322" spans="1:7" s="2" customFormat="1" ht="33.75" x14ac:dyDescent="0.25">
      <c r="B322" s="11">
        <v>75</v>
      </c>
      <c r="C322" s="34" t="s">
        <v>149</v>
      </c>
      <c r="D322" s="12" t="s">
        <v>146</v>
      </c>
      <c r="E322" s="29">
        <v>1400</v>
      </c>
      <c r="F322" s="17" t="s">
        <v>306</v>
      </c>
    </row>
    <row r="323" spans="1:7" s="2" customFormat="1" x14ac:dyDescent="0.25">
      <c r="B323" s="11"/>
      <c r="C323" s="23" t="s">
        <v>10</v>
      </c>
      <c r="D323" s="11"/>
      <c r="E323" s="41">
        <f>SUM(E320:E322)</f>
        <v>3836</v>
      </c>
      <c r="F323" s="17"/>
    </row>
    <row r="324" spans="1:7" s="2" customFormat="1" x14ac:dyDescent="0.25"/>
    <row r="325" spans="1:7" s="2" customFormat="1" x14ac:dyDescent="0.25">
      <c r="A325" s="3"/>
      <c r="B325" s="105"/>
      <c r="C325" s="105"/>
      <c r="D325" s="105"/>
      <c r="E325" s="105"/>
      <c r="F325" s="105"/>
      <c r="G325" s="4"/>
    </row>
    <row r="326" spans="1:7" s="2" customFormat="1" x14ac:dyDescent="0.25">
      <c r="A326" s="3"/>
      <c r="B326" s="105"/>
      <c r="C326" s="105"/>
      <c r="D326" s="105"/>
      <c r="E326" s="105"/>
      <c r="F326" s="105"/>
      <c r="G326" s="4"/>
    </row>
    <row r="327" spans="1:7" s="2" customFormat="1" x14ac:dyDescent="0.25">
      <c r="A327" s="3"/>
      <c r="B327" s="105"/>
      <c r="C327" s="105"/>
      <c r="D327" s="105"/>
      <c r="E327" s="105"/>
      <c r="F327" s="105"/>
      <c r="G327" s="4"/>
    </row>
    <row r="328" spans="1:7" s="2" customFormat="1" x14ac:dyDescent="0.25">
      <c r="A328" s="3"/>
      <c r="B328" s="105"/>
      <c r="C328" s="105"/>
      <c r="D328" s="105"/>
      <c r="E328" s="105"/>
      <c r="F328" s="105"/>
      <c r="G328" s="4"/>
    </row>
    <row r="329" spans="1:7" s="2" customFormat="1" x14ac:dyDescent="0.25">
      <c r="B329" s="106" t="s">
        <v>0</v>
      </c>
      <c r="C329" s="106"/>
      <c r="D329" s="106"/>
      <c r="E329" s="106"/>
      <c r="F329" s="106"/>
      <c r="G329" s="4"/>
    </row>
    <row r="330" spans="1:7" s="2" customFormat="1" x14ac:dyDescent="0.25">
      <c r="A330" s="3"/>
      <c r="B330" s="106" t="s">
        <v>1</v>
      </c>
      <c r="C330" s="106"/>
      <c r="D330" s="106"/>
      <c r="E330" s="106"/>
      <c r="F330" s="106"/>
      <c r="G330" s="4"/>
    </row>
    <row r="331" spans="1:7" s="2" customFormat="1" x14ac:dyDescent="0.25">
      <c r="B331" s="106" t="s">
        <v>2</v>
      </c>
      <c r="C331" s="106"/>
      <c r="D331" s="106"/>
      <c r="E331" s="106"/>
      <c r="F331" s="106"/>
      <c r="G331" s="4"/>
    </row>
    <row r="332" spans="1:7" s="2" customFormat="1" x14ac:dyDescent="0.25">
      <c r="B332" s="105"/>
      <c r="C332" s="105"/>
      <c r="D332" s="105"/>
      <c r="E332" s="105"/>
      <c r="F332" s="105"/>
      <c r="G332" s="4"/>
    </row>
    <row r="333" spans="1:7" s="2" customFormat="1" x14ac:dyDescent="0.25">
      <c r="B333" s="5" t="s">
        <v>3</v>
      </c>
      <c r="C333" s="5"/>
      <c r="D333" s="6" t="s">
        <v>12</v>
      </c>
      <c r="E333" s="5"/>
      <c r="F333" s="7" t="s">
        <v>446</v>
      </c>
      <c r="G333" s="6"/>
    </row>
    <row r="334" spans="1:7" s="2" customFormat="1" x14ac:dyDescent="0.25">
      <c r="B334" s="8" t="s">
        <v>4</v>
      </c>
      <c r="C334" s="8"/>
      <c r="D334" s="8" t="s">
        <v>16</v>
      </c>
      <c r="E334" s="8"/>
      <c r="F334" s="7" t="s">
        <v>415</v>
      </c>
      <c r="G334" s="5"/>
    </row>
    <row r="335" spans="1:7" s="2" customFormat="1" x14ac:dyDescent="0.25">
      <c r="B335" s="8" t="s">
        <v>13</v>
      </c>
      <c r="C335" s="9"/>
      <c r="D335" s="9"/>
      <c r="E335" s="9"/>
      <c r="F335" s="9"/>
      <c r="G335" s="4"/>
    </row>
    <row r="336" spans="1:7" s="2" customFormat="1" ht="22.5" x14ac:dyDescent="0.25">
      <c r="B336" s="10" t="s">
        <v>5</v>
      </c>
      <c r="C336" s="10" t="s">
        <v>6</v>
      </c>
      <c r="D336" s="10" t="s">
        <v>7</v>
      </c>
      <c r="E336" s="10" t="s">
        <v>8</v>
      </c>
      <c r="F336" s="10" t="s">
        <v>9</v>
      </c>
      <c r="G336" s="4"/>
    </row>
    <row r="337" spans="1:7" s="2" customFormat="1" ht="22.5" x14ac:dyDescent="0.25">
      <c r="B337" s="11">
        <v>76</v>
      </c>
      <c r="C337" s="34" t="s">
        <v>149</v>
      </c>
      <c r="D337" s="104" t="s">
        <v>148</v>
      </c>
      <c r="E337" s="29">
        <v>2000</v>
      </c>
      <c r="F337" s="17" t="s">
        <v>72</v>
      </c>
    </row>
    <row r="338" spans="1:7" s="2" customFormat="1" ht="33.75" x14ac:dyDescent="0.25">
      <c r="B338" s="11">
        <v>77</v>
      </c>
      <c r="C338" s="34" t="s">
        <v>149</v>
      </c>
      <c r="D338" s="11" t="s">
        <v>150</v>
      </c>
      <c r="E338" s="31">
        <v>7000</v>
      </c>
      <c r="F338" s="17" t="s">
        <v>157</v>
      </c>
    </row>
    <row r="339" spans="1:7" s="2" customFormat="1" ht="45" x14ac:dyDescent="0.25">
      <c r="B339" s="11">
        <v>78</v>
      </c>
      <c r="C339" s="34" t="s">
        <v>151</v>
      </c>
      <c r="D339" s="104" t="s">
        <v>152</v>
      </c>
      <c r="E339" s="29">
        <f>1000+2000</f>
        <v>3000</v>
      </c>
      <c r="F339" s="17" t="s">
        <v>153</v>
      </c>
    </row>
    <row r="340" spans="1:7" s="2" customFormat="1" ht="33.75" x14ac:dyDescent="0.25">
      <c r="B340" s="11">
        <v>79</v>
      </c>
      <c r="C340" s="34" t="s">
        <v>158</v>
      </c>
      <c r="D340" s="12" t="s">
        <v>154</v>
      </c>
      <c r="E340" s="29">
        <v>1400</v>
      </c>
      <c r="F340" s="17" t="s">
        <v>147</v>
      </c>
    </row>
    <row r="341" spans="1:7" s="2" customFormat="1" ht="22.5" x14ac:dyDescent="0.25">
      <c r="B341" s="11">
        <v>80</v>
      </c>
      <c r="C341" s="34" t="s">
        <v>158</v>
      </c>
      <c r="D341" s="104" t="s">
        <v>155</v>
      </c>
      <c r="E341" s="29">
        <v>2000</v>
      </c>
      <c r="F341" s="17" t="s">
        <v>72</v>
      </c>
    </row>
    <row r="342" spans="1:7" s="2" customFormat="1" ht="33.75" x14ac:dyDescent="0.25">
      <c r="B342" s="11">
        <v>81</v>
      </c>
      <c r="C342" s="34" t="s">
        <v>158</v>
      </c>
      <c r="D342" s="11" t="s">
        <v>156</v>
      </c>
      <c r="E342" s="31">
        <v>7000</v>
      </c>
      <c r="F342" s="17" t="s">
        <v>157</v>
      </c>
    </row>
    <row r="343" spans="1:7" s="2" customFormat="1" ht="22.5" x14ac:dyDescent="0.25">
      <c r="B343" s="11">
        <v>82</v>
      </c>
      <c r="C343" s="120" t="s">
        <v>158</v>
      </c>
      <c r="D343" s="104" t="s">
        <v>159</v>
      </c>
      <c r="E343" s="29"/>
      <c r="F343" s="17" t="s">
        <v>160</v>
      </c>
    </row>
    <row r="344" spans="1:7" s="2" customFormat="1" x14ac:dyDescent="0.25">
      <c r="B344" s="51"/>
      <c r="C344" s="87" t="s">
        <v>165</v>
      </c>
      <c r="D344" s="51"/>
      <c r="E344" s="51"/>
      <c r="F344" s="51"/>
    </row>
    <row r="345" spans="1:7" s="2" customFormat="1" ht="22.5" x14ac:dyDescent="0.25">
      <c r="B345" s="11">
        <v>83</v>
      </c>
      <c r="C345" s="34">
        <v>41956</v>
      </c>
      <c r="D345" s="15" t="s">
        <v>161</v>
      </c>
      <c r="E345" s="29">
        <v>110</v>
      </c>
      <c r="F345" s="17" t="s">
        <v>163</v>
      </c>
    </row>
    <row r="346" spans="1:7" s="2" customFormat="1" x14ac:dyDescent="0.25">
      <c r="B346" s="11">
        <v>84</v>
      </c>
      <c r="C346" s="34">
        <v>41961</v>
      </c>
      <c r="D346" s="26" t="s">
        <v>166</v>
      </c>
      <c r="E346" s="30">
        <v>60</v>
      </c>
      <c r="F346" s="14" t="s">
        <v>162</v>
      </c>
    </row>
    <row r="347" spans="1:7" s="2" customFormat="1" x14ac:dyDescent="0.25">
      <c r="B347" s="11">
        <v>85</v>
      </c>
      <c r="C347" s="34">
        <v>41969</v>
      </c>
      <c r="D347" s="26" t="s">
        <v>167</v>
      </c>
      <c r="E347" s="29">
        <v>60</v>
      </c>
      <c r="F347" s="17" t="s">
        <v>162</v>
      </c>
    </row>
    <row r="348" spans="1:7" s="2" customFormat="1" ht="22.5" x14ac:dyDescent="0.25">
      <c r="B348" s="10">
        <v>86</v>
      </c>
      <c r="C348" s="34">
        <v>41959</v>
      </c>
      <c r="D348" s="11" t="s">
        <v>168</v>
      </c>
      <c r="E348" s="39">
        <v>95.5</v>
      </c>
      <c r="F348" s="17" t="s">
        <v>163</v>
      </c>
    </row>
    <row r="349" spans="1:7" s="2" customFormat="1" ht="22.5" x14ac:dyDescent="0.25">
      <c r="B349" s="11">
        <v>87</v>
      </c>
      <c r="C349" s="34">
        <v>41964</v>
      </c>
      <c r="D349" s="26" t="s">
        <v>169</v>
      </c>
      <c r="E349" s="30">
        <v>126</v>
      </c>
      <c r="F349" s="17" t="s">
        <v>163</v>
      </c>
    </row>
    <row r="350" spans="1:7" s="2" customFormat="1" x14ac:dyDescent="0.25">
      <c r="B350" s="11"/>
      <c r="C350" s="23" t="s">
        <v>10</v>
      </c>
      <c r="D350" s="11"/>
      <c r="E350" s="41">
        <f>SUM(E337:E349)</f>
        <v>22851.5</v>
      </c>
      <c r="F350" s="17"/>
    </row>
    <row r="351" spans="1:7" s="2" customFormat="1" x14ac:dyDescent="0.25">
      <c r="A351" s="3"/>
      <c r="B351" s="105"/>
      <c r="C351" s="105"/>
      <c r="D351" s="105"/>
      <c r="E351" s="105"/>
      <c r="F351" s="105"/>
      <c r="G351" s="4"/>
    </row>
    <row r="352" spans="1:7" s="2" customFormat="1" x14ac:dyDescent="0.25">
      <c r="A352" s="3"/>
      <c r="B352" s="105"/>
      <c r="C352" s="105"/>
      <c r="D352" s="105"/>
      <c r="E352" s="105"/>
      <c r="F352" s="105"/>
      <c r="G352" s="4"/>
    </row>
    <row r="353" spans="1:7" s="2" customFormat="1" x14ac:dyDescent="0.25">
      <c r="A353" s="3"/>
      <c r="B353" s="105"/>
      <c r="C353" s="105"/>
      <c r="D353" s="105"/>
      <c r="E353" s="105"/>
      <c r="F353" s="105"/>
      <c r="G353" s="4"/>
    </row>
    <row r="354" spans="1:7" s="2" customFormat="1" x14ac:dyDescent="0.25">
      <c r="A354" s="3"/>
      <c r="B354" s="105"/>
      <c r="C354" s="105"/>
      <c r="D354" s="105"/>
      <c r="E354" s="105"/>
      <c r="F354" s="105"/>
      <c r="G354" s="4"/>
    </row>
    <row r="355" spans="1:7" s="2" customFormat="1" x14ac:dyDescent="0.25">
      <c r="B355" s="106" t="s">
        <v>0</v>
      </c>
      <c r="C355" s="106"/>
      <c r="D355" s="106"/>
      <c r="E355" s="106"/>
      <c r="F355" s="106"/>
      <c r="G355" s="4"/>
    </row>
    <row r="356" spans="1:7" s="2" customFormat="1" x14ac:dyDescent="0.25">
      <c r="A356" s="3"/>
      <c r="B356" s="106" t="s">
        <v>1</v>
      </c>
      <c r="C356" s="106"/>
      <c r="D356" s="106"/>
      <c r="E356" s="106"/>
      <c r="F356" s="106"/>
      <c r="G356" s="4"/>
    </row>
    <row r="357" spans="1:7" s="2" customFormat="1" x14ac:dyDescent="0.25">
      <c r="B357" s="106" t="s">
        <v>2</v>
      </c>
      <c r="C357" s="106"/>
      <c r="D357" s="106"/>
      <c r="E357" s="106"/>
      <c r="F357" s="106"/>
      <c r="G357" s="4"/>
    </row>
    <row r="358" spans="1:7" s="2" customFormat="1" x14ac:dyDescent="0.25">
      <c r="B358" s="105"/>
      <c r="C358" s="105"/>
      <c r="D358" s="105"/>
      <c r="E358" s="105"/>
      <c r="F358" s="105"/>
      <c r="G358" s="4"/>
    </row>
    <row r="359" spans="1:7" s="2" customFormat="1" x14ac:dyDescent="0.25">
      <c r="B359" s="5" t="s">
        <v>3</v>
      </c>
      <c r="C359" s="5"/>
      <c r="D359" s="6" t="s">
        <v>12</v>
      </c>
      <c r="E359" s="5"/>
      <c r="F359" s="7" t="s">
        <v>446</v>
      </c>
      <c r="G359" s="6"/>
    </row>
    <row r="360" spans="1:7" s="2" customFormat="1" x14ac:dyDescent="0.25">
      <c r="B360" s="8" t="s">
        <v>4</v>
      </c>
      <c r="C360" s="8"/>
      <c r="D360" s="8" t="s">
        <v>16</v>
      </c>
      <c r="E360" s="8"/>
      <c r="F360" s="7" t="s">
        <v>416</v>
      </c>
      <c r="G360" s="5"/>
    </row>
    <row r="361" spans="1:7" s="2" customFormat="1" x14ac:dyDescent="0.25">
      <c r="B361" s="8" t="s">
        <v>13</v>
      </c>
      <c r="C361" s="9"/>
      <c r="D361" s="9"/>
      <c r="E361" s="9"/>
      <c r="F361" s="9"/>
      <c r="G361" s="4"/>
    </row>
    <row r="362" spans="1:7" s="2" customFormat="1" ht="22.5" x14ac:dyDescent="0.25">
      <c r="B362" s="10" t="s">
        <v>5</v>
      </c>
      <c r="C362" s="10" t="s">
        <v>6</v>
      </c>
      <c r="D362" s="10" t="s">
        <v>7</v>
      </c>
      <c r="E362" s="10" t="s">
        <v>8</v>
      </c>
      <c r="F362" s="10" t="s">
        <v>9</v>
      </c>
      <c r="G362" s="4"/>
    </row>
    <row r="363" spans="1:7" s="2" customFormat="1" x14ac:dyDescent="0.25">
      <c r="B363" s="11">
        <v>88</v>
      </c>
      <c r="C363" s="34">
        <v>41971</v>
      </c>
      <c r="D363" s="26" t="s">
        <v>170</v>
      </c>
      <c r="E363" s="29">
        <v>12000</v>
      </c>
      <c r="F363" s="17" t="s">
        <v>164</v>
      </c>
    </row>
    <row r="364" spans="1:7" s="2" customFormat="1" ht="258.75" x14ac:dyDescent="0.25">
      <c r="B364" s="11">
        <v>89</v>
      </c>
      <c r="C364" s="34">
        <v>41973</v>
      </c>
      <c r="D364" s="11" t="s">
        <v>171</v>
      </c>
      <c r="E364" s="29">
        <v>850</v>
      </c>
      <c r="F364" s="17" t="s">
        <v>88</v>
      </c>
    </row>
    <row r="365" spans="1:7" s="2" customFormat="1" x14ac:dyDescent="0.25">
      <c r="B365" s="11"/>
      <c r="C365" s="23" t="s">
        <v>10</v>
      </c>
      <c r="D365" s="11"/>
      <c r="E365" s="41">
        <f>SUM(E363:E364)</f>
        <v>12850</v>
      </c>
      <c r="F365" s="17"/>
    </row>
    <row r="366" spans="1:7" s="2" customFormat="1" x14ac:dyDescent="0.25">
      <c r="B366" s="20"/>
      <c r="C366" s="24"/>
      <c r="D366" s="20"/>
      <c r="E366" s="42"/>
      <c r="F366" s="22"/>
    </row>
    <row r="367" spans="1:7" s="2" customFormat="1" x14ac:dyDescent="0.25">
      <c r="B367" s="20"/>
      <c r="C367" s="24"/>
      <c r="D367" s="20"/>
      <c r="E367" s="42"/>
      <c r="F367" s="22"/>
    </row>
    <row r="368" spans="1:7" s="2" customFormat="1" x14ac:dyDescent="0.25">
      <c r="B368" s="20"/>
      <c r="C368" s="24"/>
      <c r="D368" s="20"/>
      <c r="E368" s="42"/>
      <c r="F368" s="22"/>
    </row>
    <row r="369" spans="1:7" s="2" customFormat="1" x14ac:dyDescent="0.25">
      <c r="B369" s="20"/>
      <c r="C369" s="24"/>
      <c r="D369" s="20"/>
      <c r="E369" s="42"/>
      <c r="F369" s="22"/>
    </row>
    <row r="370" spans="1:7" s="2" customFormat="1" x14ac:dyDescent="0.25">
      <c r="B370" s="20"/>
      <c r="C370" s="24"/>
      <c r="D370" s="20"/>
      <c r="E370" s="42"/>
      <c r="F370" s="22"/>
    </row>
    <row r="371" spans="1:7" s="2" customFormat="1" x14ac:dyDescent="0.25">
      <c r="A371" s="3"/>
      <c r="B371" s="105"/>
      <c r="C371" s="105"/>
      <c r="D371" s="105"/>
      <c r="E371" s="105"/>
      <c r="F371" s="105"/>
      <c r="G371" s="4"/>
    </row>
    <row r="372" spans="1:7" s="2" customFormat="1" x14ac:dyDescent="0.25">
      <c r="A372" s="3"/>
      <c r="B372" s="105"/>
      <c r="C372" s="105"/>
      <c r="D372" s="105"/>
      <c r="E372" s="105"/>
      <c r="F372" s="105"/>
      <c r="G372" s="4"/>
    </row>
    <row r="373" spans="1:7" s="2" customFormat="1" x14ac:dyDescent="0.25">
      <c r="A373" s="3"/>
      <c r="B373" s="105"/>
      <c r="C373" s="105"/>
      <c r="D373" s="105"/>
      <c r="E373" s="105"/>
      <c r="F373" s="105"/>
      <c r="G373" s="4"/>
    </row>
    <row r="374" spans="1:7" s="2" customFormat="1" x14ac:dyDescent="0.25">
      <c r="A374" s="3"/>
      <c r="B374" s="105"/>
      <c r="C374" s="105"/>
      <c r="D374" s="105"/>
      <c r="E374" s="105"/>
      <c r="F374" s="105"/>
      <c r="G374" s="4"/>
    </row>
    <row r="375" spans="1:7" s="2" customFormat="1" x14ac:dyDescent="0.25">
      <c r="B375" s="106" t="s">
        <v>0</v>
      </c>
      <c r="C375" s="106"/>
      <c r="D375" s="106"/>
      <c r="E375" s="106"/>
      <c r="F375" s="106"/>
      <c r="G375" s="4"/>
    </row>
    <row r="376" spans="1:7" s="2" customFormat="1" x14ac:dyDescent="0.25">
      <c r="A376" s="3"/>
      <c r="B376" s="106" t="s">
        <v>1</v>
      </c>
      <c r="C376" s="106"/>
      <c r="D376" s="106"/>
      <c r="E376" s="106"/>
      <c r="F376" s="106"/>
      <c r="G376" s="4"/>
    </row>
    <row r="377" spans="1:7" s="2" customFormat="1" x14ac:dyDescent="0.25">
      <c r="B377" s="106" t="s">
        <v>2</v>
      </c>
      <c r="C377" s="106"/>
      <c r="D377" s="106"/>
      <c r="E377" s="106"/>
      <c r="F377" s="106"/>
      <c r="G377" s="4"/>
    </row>
    <row r="378" spans="1:7" s="2" customFormat="1" x14ac:dyDescent="0.25">
      <c r="B378" s="105"/>
      <c r="C378" s="105"/>
      <c r="D378" s="105"/>
      <c r="E378" s="105"/>
      <c r="F378" s="105"/>
      <c r="G378" s="4"/>
    </row>
    <row r="379" spans="1:7" s="2" customFormat="1" x14ac:dyDescent="0.25">
      <c r="B379" s="5" t="s">
        <v>3</v>
      </c>
      <c r="C379" s="5"/>
      <c r="D379" s="6" t="s">
        <v>12</v>
      </c>
      <c r="E379" s="5"/>
      <c r="F379" s="7" t="s">
        <v>446</v>
      </c>
      <c r="G379" s="6"/>
    </row>
    <row r="380" spans="1:7" s="2" customFormat="1" x14ac:dyDescent="0.25">
      <c r="B380" s="8" t="s">
        <v>4</v>
      </c>
      <c r="C380" s="8"/>
      <c r="D380" s="8" t="s">
        <v>16</v>
      </c>
      <c r="E380" s="8"/>
      <c r="F380" s="7" t="s">
        <v>417</v>
      </c>
      <c r="G380" s="5"/>
    </row>
    <row r="381" spans="1:7" s="2" customFormat="1" x14ac:dyDescent="0.25">
      <c r="B381" s="8" t="s">
        <v>13</v>
      </c>
      <c r="C381" s="9"/>
      <c r="D381" s="9"/>
      <c r="E381" s="9"/>
      <c r="F381" s="9"/>
      <c r="G381" s="4"/>
    </row>
    <row r="382" spans="1:7" s="2" customFormat="1" ht="22.5" x14ac:dyDescent="0.25">
      <c r="B382" s="10" t="s">
        <v>5</v>
      </c>
      <c r="C382" s="10" t="s">
        <v>6</v>
      </c>
      <c r="D382" s="10" t="s">
        <v>7</v>
      </c>
      <c r="E382" s="10" t="s">
        <v>8</v>
      </c>
      <c r="F382" s="10" t="s">
        <v>9</v>
      </c>
      <c r="G382" s="4"/>
    </row>
    <row r="383" spans="1:7" s="2" customFormat="1" ht="258.75" x14ac:dyDescent="0.25">
      <c r="B383" s="10">
        <v>90</v>
      </c>
      <c r="C383" s="34">
        <v>41973</v>
      </c>
      <c r="D383" s="11" t="s">
        <v>172</v>
      </c>
      <c r="E383" s="31">
        <v>650.01</v>
      </c>
      <c r="F383" s="17" t="s">
        <v>88</v>
      </c>
    </row>
    <row r="384" spans="1:7" s="2" customFormat="1" x14ac:dyDescent="0.25">
      <c r="B384" s="10"/>
      <c r="C384" s="23" t="s">
        <v>10</v>
      </c>
      <c r="D384" s="11"/>
      <c r="E384" s="41">
        <f>SUM(E383)</f>
        <v>650.01</v>
      </c>
      <c r="F384" s="17"/>
    </row>
    <row r="385" spans="1:7" s="2" customFormat="1" x14ac:dyDescent="0.25">
      <c r="B385" s="25"/>
      <c r="C385" s="24"/>
      <c r="D385" s="20"/>
      <c r="E385" s="42"/>
      <c r="F385" s="22"/>
    </row>
    <row r="386" spans="1:7" s="2" customFormat="1" x14ac:dyDescent="0.25">
      <c r="B386" s="25"/>
      <c r="C386" s="24"/>
      <c r="D386" s="20"/>
      <c r="E386" s="42"/>
      <c r="F386" s="22"/>
    </row>
    <row r="387" spans="1:7" s="2" customFormat="1" x14ac:dyDescent="0.25">
      <c r="B387" s="25"/>
      <c r="C387" s="24"/>
      <c r="D387" s="20"/>
      <c r="E387" s="42"/>
      <c r="F387" s="22"/>
    </row>
    <row r="388" spans="1:7" s="2" customFormat="1" x14ac:dyDescent="0.25">
      <c r="B388" s="25"/>
      <c r="C388" s="24"/>
      <c r="D388" s="20"/>
      <c r="E388" s="42"/>
      <c r="F388" s="22"/>
    </row>
    <row r="389" spans="1:7" s="2" customFormat="1" x14ac:dyDescent="0.25">
      <c r="A389" s="3"/>
      <c r="B389" s="105"/>
      <c r="C389" s="105"/>
      <c r="D389" s="105"/>
      <c r="E389" s="105"/>
      <c r="F389" s="105"/>
      <c r="G389" s="4"/>
    </row>
    <row r="390" spans="1:7" s="2" customFormat="1" x14ac:dyDescent="0.25">
      <c r="A390" s="3"/>
      <c r="B390" s="105"/>
      <c r="C390" s="105"/>
      <c r="D390" s="105"/>
      <c r="E390" s="105"/>
      <c r="F390" s="105"/>
      <c r="G390" s="4"/>
    </row>
    <row r="391" spans="1:7" s="2" customFormat="1" x14ac:dyDescent="0.25">
      <c r="A391" s="3"/>
      <c r="B391" s="105"/>
      <c r="C391" s="105"/>
      <c r="D391" s="105"/>
      <c r="E391" s="105"/>
      <c r="F391" s="105"/>
      <c r="G391" s="4"/>
    </row>
    <row r="392" spans="1:7" s="2" customFormat="1" x14ac:dyDescent="0.25">
      <c r="A392" s="3"/>
      <c r="B392" s="105"/>
      <c r="C392" s="105"/>
      <c r="D392" s="105"/>
      <c r="E392" s="105"/>
      <c r="F392" s="105"/>
      <c r="G392" s="4"/>
    </row>
    <row r="393" spans="1:7" s="2" customFormat="1" x14ac:dyDescent="0.25">
      <c r="B393" s="106" t="s">
        <v>0</v>
      </c>
      <c r="C393" s="106"/>
      <c r="D393" s="106"/>
      <c r="E393" s="106"/>
      <c r="F393" s="106"/>
      <c r="G393" s="4"/>
    </row>
    <row r="394" spans="1:7" s="2" customFormat="1" x14ac:dyDescent="0.25">
      <c r="A394" s="3"/>
      <c r="B394" s="106" t="s">
        <v>1</v>
      </c>
      <c r="C394" s="106"/>
      <c r="D394" s="106"/>
      <c r="E394" s="106"/>
      <c r="F394" s="106"/>
      <c r="G394" s="4"/>
    </row>
    <row r="395" spans="1:7" s="2" customFormat="1" x14ac:dyDescent="0.25">
      <c r="B395" s="106" t="s">
        <v>2</v>
      </c>
      <c r="C395" s="106"/>
      <c r="D395" s="106"/>
      <c r="E395" s="106"/>
      <c r="F395" s="106"/>
      <c r="G395" s="4"/>
    </row>
    <row r="396" spans="1:7" s="2" customFormat="1" x14ac:dyDescent="0.25">
      <c r="B396" s="105"/>
      <c r="C396" s="105"/>
      <c r="D396" s="105"/>
      <c r="E396" s="105"/>
      <c r="F396" s="105"/>
      <c r="G396" s="4"/>
    </row>
    <row r="397" spans="1:7" s="2" customFormat="1" x14ac:dyDescent="0.25">
      <c r="B397" s="5" t="s">
        <v>3</v>
      </c>
      <c r="C397" s="5"/>
      <c r="D397" s="6" t="s">
        <v>12</v>
      </c>
      <c r="E397" s="5"/>
      <c r="F397" s="7" t="s">
        <v>446</v>
      </c>
      <c r="G397" s="6"/>
    </row>
    <row r="398" spans="1:7" s="2" customFormat="1" x14ac:dyDescent="0.25">
      <c r="B398" s="8" t="s">
        <v>4</v>
      </c>
      <c r="C398" s="8"/>
      <c r="D398" s="8" t="s">
        <v>16</v>
      </c>
      <c r="E398" s="8"/>
      <c r="F398" s="7" t="s">
        <v>418</v>
      </c>
      <c r="G398" s="5"/>
    </row>
    <row r="399" spans="1:7" s="2" customFormat="1" x14ac:dyDescent="0.25">
      <c r="B399" s="8" t="s">
        <v>13</v>
      </c>
      <c r="C399" s="9"/>
      <c r="D399" s="9"/>
      <c r="E399" s="9"/>
      <c r="F399" s="9"/>
      <c r="G399" s="4"/>
    </row>
    <row r="400" spans="1:7" s="2" customFormat="1" ht="22.5" x14ac:dyDescent="0.25">
      <c r="B400" s="10" t="s">
        <v>5</v>
      </c>
      <c r="C400" s="10" t="s">
        <v>6</v>
      </c>
      <c r="D400" s="10" t="s">
        <v>7</v>
      </c>
      <c r="E400" s="10" t="s">
        <v>8</v>
      </c>
      <c r="F400" s="10" t="s">
        <v>9</v>
      </c>
      <c r="G400" s="4"/>
    </row>
    <row r="401" spans="1:7" s="2" customFormat="1" ht="258.75" x14ac:dyDescent="0.25">
      <c r="B401" s="11">
        <v>91</v>
      </c>
      <c r="C401" s="34">
        <v>41973</v>
      </c>
      <c r="D401" s="26" t="s">
        <v>173</v>
      </c>
      <c r="E401" s="29">
        <v>2600.02</v>
      </c>
      <c r="F401" s="17" t="s">
        <v>88</v>
      </c>
    </row>
    <row r="402" spans="1:7" s="2" customFormat="1" ht="33.75" x14ac:dyDescent="0.25">
      <c r="B402" s="11">
        <v>92</v>
      </c>
      <c r="C402" s="34">
        <v>41973</v>
      </c>
      <c r="D402" s="11" t="s">
        <v>175</v>
      </c>
      <c r="E402" s="29">
        <v>650.01</v>
      </c>
      <c r="F402" s="14" t="s">
        <v>174</v>
      </c>
    </row>
    <row r="403" spans="1:7" s="2" customFormat="1" x14ac:dyDescent="0.25">
      <c r="B403" s="11"/>
      <c r="C403" s="23" t="s">
        <v>10</v>
      </c>
      <c r="D403" s="11"/>
      <c r="E403" s="46">
        <f>SUM(E401:E402)</f>
        <v>3250.0299999999997</v>
      </c>
      <c r="F403" s="14"/>
    </row>
    <row r="404" spans="1:7" s="3" customFormat="1" x14ac:dyDescent="0.25">
      <c r="B404" s="20"/>
      <c r="C404" s="44"/>
      <c r="D404" s="20"/>
      <c r="E404" s="45"/>
      <c r="F404" s="21"/>
    </row>
    <row r="405" spans="1:7" s="3" customFormat="1" x14ac:dyDescent="0.25">
      <c r="B405" s="20"/>
      <c r="C405" s="44"/>
      <c r="D405" s="20"/>
      <c r="E405" s="45"/>
      <c r="F405" s="21"/>
    </row>
    <row r="406" spans="1:7" s="2" customFormat="1" x14ac:dyDescent="0.25">
      <c r="A406" s="3"/>
      <c r="B406" s="105"/>
      <c r="C406" s="105"/>
      <c r="D406" s="105"/>
      <c r="E406" s="105"/>
      <c r="F406" s="105"/>
      <c r="G406" s="4"/>
    </row>
    <row r="407" spans="1:7" s="2" customFormat="1" x14ac:dyDescent="0.25">
      <c r="A407" s="3"/>
      <c r="B407" s="105"/>
      <c r="C407" s="105"/>
      <c r="D407" s="105"/>
      <c r="E407" s="105"/>
      <c r="F407" s="105"/>
      <c r="G407" s="4"/>
    </row>
    <row r="408" spans="1:7" s="2" customFormat="1" x14ac:dyDescent="0.25">
      <c r="A408" s="3"/>
      <c r="B408" s="105"/>
      <c r="C408" s="105"/>
      <c r="D408" s="105"/>
      <c r="E408" s="105"/>
      <c r="F408" s="105"/>
      <c r="G408" s="4"/>
    </row>
    <row r="409" spans="1:7" s="2" customFormat="1" x14ac:dyDescent="0.25">
      <c r="A409" s="3"/>
      <c r="B409" s="105"/>
      <c r="C409" s="105"/>
      <c r="D409" s="105"/>
      <c r="E409" s="105"/>
      <c r="F409" s="105"/>
      <c r="G409" s="4"/>
    </row>
    <row r="410" spans="1:7" s="2" customFormat="1" x14ac:dyDescent="0.25">
      <c r="B410" s="106" t="s">
        <v>0</v>
      </c>
      <c r="C410" s="106"/>
      <c r="D410" s="106"/>
      <c r="E410" s="106"/>
      <c r="F410" s="106"/>
      <c r="G410" s="4"/>
    </row>
    <row r="411" spans="1:7" s="2" customFormat="1" x14ac:dyDescent="0.25">
      <c r="A411" s="3"/>
      <c r="B411" s="106" t="s">
        <v>1</v>
      </c>
      <c r="C411" s="106"/>
      <c r="D411" s="106"/>
      <c r="E411" s="106"/>
      <c r="F411" s="106"/>
      <c r="G411" s="4"/>
    </row>
    <row r="412" spans="1:7" s="2" customFormat="1" x14ac:dyDescent="0.25">
      <c r="B412" s="106" t="s">
        <v>2</v>
      </c>
      <c r="C412" s="106"/>
      <c r="D412" s="106"/>
      <c r="E412" s="106"/>
      <c r="F412" s="106"/>
      <c r="G412" s="4"/>
    </row>
    <row r="413" spans="1:7" s="2" customFormat="1" x14ac:dyDescent="0.25">
      <c r="B413" s="105"/>
      <c r="C413" s="105"/>
      <c r="D413" s="105"/>
      <c r="E413" s="105"/>
      <c r="F413" s="105"/>
      <c r="G413" s="4"/>
    </row>
    <row r="414" spans="1:7" s="2" customFormat="1" x14ac:dyDescent="0.25">
      <c r="B414" s="5" t="s">
        <v>3</v>
      </c>
      <c r="C414" s="5"/>
      <c r="D414" s="6" t="s">
        <v>12</v>
      </c>
      <c r="E414" s="5"/>
      <c r="F414" s="7" t="s">
        <v>446</v>
      </c>
      <c r="G414" s="6"/>
    </row>
    <row r="415" spans="1:7" s="2" customFormat="1" x14ac:dyDescent="0.25">
      <c r="B415" s="8" t="s">
        <v>4</v>
      </c>
      <c r="C415" s="8"/>
      <c r="D415" s="8" t="s">
        <v>16</v>
      </c>
      <c r="E415" s="8"/>
      <c r="F415" s="7" t="s">
        <v>419</v>
      </c>
      <c r="G415" s="5"/>
    </row>
    <row r="416" spans="1:7" s="2" customFormat="1" x14ac:dyDescent="0.25">
      <c r="B416" s="8" t="s">
        <v>13</v>
      </c>
      <c r="C416" s="9"/>
      <c r="D416" s="9"/>
      <c r="E416" s="9"/>
      <c r="F416" s="9"/>
      <c r="G416" s="4"/>
    </row>
    <row r="417" spans="1:7" s="2" customFormat="1" ht="22.5" x14ac:dyDescent="0.25">
      <c r="B417" s="10" t="s">
        <v>5</v>
      </c>
      <c r="C417" s="10" t="s">
        <v>6</v>
      </c>
      <c r="D417" s="10" t="s">
        <v>7</v>
      </c>
      <c r="E417" s="10" t="s">
        <v>8</v>
      </c>
      <c r="F417" s="10" t="s">
        <v>9</v>
      </c>
      <c r="G417" s="4"/>
    </row>
    <row r="418" spans="1:7" s="2" customFormat="1" ht="258.75" x14ac:dyDescent="0.25">
      <c r="B418" s="11">
        <v>93</v>
      </c>
      <c r="C418" s="34">
        <v>41972</v>
      </c>
      <c r="D418" s="11" t="s">
        <v>176</v>
      </c>
      <c r="E418" s="29">
        <v>2200.0100000000002</v>
      </c>
      <c r="F418" s="17" t="s">
        <v>88</v>
      </c>
    </row>
    <row r="419" spans="1:7" s="2" customFormat="1" x14ac:dyDescent="0.25">
      <c r="B419" s="11"/>
      <c r="C419" s="23" t="s">
        <v>10</v>
      </c>
      <c r="D419" s="11"/>
      <c r="E419" s="46">
        <f>SUM(E418)</f>
        <v>2200.0100000000002</v>
      </c>
      <c r="F419" s="17"/>
    </row>
    <row r="420" spans="1:7" s="2" customFormat="1" x14ac:dyDescent="0.25">
      <c r="B420" s="20"/>
      <c r="C420" s="44"/>
      <c r="D420" s="20"/>
      <c r="E420" s="45"/>
      <c r="F420" s="22"/>
    </row>
    <row r="421" spans="1:7" s="2" customFormat="1" x14ac:dyDescent="0.25">
      <c r="B421" s="20"/>
      <c r="C421" s="44"/>
      <c r="D421" s="20"/>
      <c r="E421" s="45"/>
      <c r="F421" s="22"/>
    </row>
    <row r="422" spans="1:7" s="2" customFormat="1" x14ac:dyDescent="0.25">
      <c r="B422" s="20"/>
      <c r="C422" s="44"/>
      <c r="D422" s="20"/>
      <c r="E422" s="45"/>
      <c r="F422" s="22"/>
    </row>
    <row r="423" spans="1:7" s="2" customFormat="1" x14ac:dyDescent="0.25">
      <c r="B423" s="20"/>
      <c r="C423" s="44"/>
      <c r="D423" s="20"/>
      <c r="E423" s="45"/>
      <c r="F423" s="22"/>
    </row>
    <row r="424" spans="1:7" s="2" customFormat="1" x14ac:dyDescent="0.25">
      <c r="B424" s="20"/>
      <c r="C424" s="44"/>
      <c r="D424" s="20"/>
      <c r="E424" s="45"/>
      <c r="F424" s="22"/>
    </row>
    <row r="425" spans="1:7" s="2" customFormat="1" x14ac:dyDescent="0.25">
      <c r="A425" s="3"/>
      <c r="B425" s="105"/>
      <c r="C425" s="105"/>
      <c r="D425" s="105"/>
      <c r="E425" s="105"/>
      <c r="F425" s="105"/>
      <c r="G425" s="4"/>
    </row>
    <row r="426" spans="1:7" s="2" customFormat="1" x14ac:dyDescent="0.25">
      <c r="A426" s="3"/>
      <c r="B426" s="105"/>
      <c r="C426" s="105"/>
      <c r="D426" s="105"/>
      <c r="E426" s="105"/>
      <c r="F426" s="105"/>
      <c r="G426" s="4"/>
    </row>
    <row r="427" spans="1:7" s="2" customFormat="1" x14ac:dyDescent="0.25">
      <c r="A427" s="3"/>
      <c r="B427" s="105"/>
      <c r="C427" s="105"/>
      <c r="D427" s="105"/>
      <c r="E427" s="105"/>
      <c r="F427" s="105"/>
      <c r="G427" s="4"/>
    </row>
    <row r="428" spans="1:7" s="2" customFormat="1" x14ac:dyDescent="0.25">
      <c r="A428" s="3"/>
      <c r="B428" s="105"/>
      <c r="C428" s="105"/>
      <c r="D428" s="105"/>
      <c r="E428" s="105"/>
      <c r="F428" s="105"/>
      <c r="G428" s="4"/>
    </row>
    <row r="429" spans="1:7" s="2" customFormat="1" x14ac:dyDescent="0.25">
      <c r="B429" s="106" t="s">
        <v>0</v>
      </c>
      <c r="C429" s="106"/>
      <c r="D429" s="106"/>
      <c r="E429" s="106"/>
      <c r="F429" s="106"/>
      <c r="G429" s="4"/>
    </row>
    <row r="430" spans="1:7" s="2" customFormat="1" x14ac:dyDescent="0.25">
      <c r="A430" s="3"/>
      <c r="B430" s="106" t="s">
        <v>1</v>
      </c>
      <c r="C430" s="106"/>
      <c r="D430" s="106"/>
      <c r="E430" s="106"/>
      <c r="F430" s="106"/>
      <c r="G430" s="4"/>
    </row>
    <row r="431" spans="1:7" s="2" customFormat="1" x14ac:dyDescent="0.25">
      <c r="B431" s="106" t="s">
        <v>2</v>
      </c>
      <c r="C431" s="106"/>
      <c r="D431" s="106"/>
      <c r="E431" s="106"/>
      <c r="F431" s="106"/>
      <c r="G431" s="4"/>
    </row>
    <row r="432" spans="1:7" s="2" customFormat="1" x14ac:dyDescent="0.25">
      <c r="B432" s="105"/>
      <c r="C432" s="105"/>
      <c r="D432" s="105"/>
      <c r="E432" s="105"/>
      <c r="F432" s="105"/>
      <c r="G432" s="4"/>
    </row>
    <row r="433" spans="2:7" s="2" customFormat="1" x14ac:dyDescent="0.25">
      <c r="B433" s="5" t="s">
        <v>3</v>
      </c>
      <c r="C433" s="5"/>
      <c r="D433" s="6" t="s">
        <v>12</v>
      </c>
      <c r="E433" s="5"/>
      <c r="F433" s="7" t="s">
        <v>446</v>
      </c>
      <c r="G433" s="6"/>
    </row>
    <row r="434" spans="2:7" s="2" customFormat="1" x14ac:dyDescent="0.25">
      <c r="B434" s="8" t="s">
        <v>4</v>
      </c>
      <c r="C434" s="8"/>
      <c r="D434" s="8" t="s">
        <v>16</v>
      </c>
      <c r="E434" s="8"/>
      <c r="F434" s="7" t="s">
        <v>420</v>
      </c>
      <c r="G434" s="5"/>
    </row>
    <row r="435" spans="2:7" s="2" customFormat="1" x14ac:dyDescent="0.25">
      <c r="B435" s="8" t="s">
        <v>13</v>
      </c>
      <c r="C435" s="9"/>
      <c r="D435" s="9"/>
      <c r="E435" s="9"/>
      <c r="F435" s="9"/>
      <c r="G435" s="4"/>
    </row>
    <row r="436" spans="2:7" s="2" customFormat="1" ht="22.5" x14ac:dyDescent="0.25">
      <c r="B436" s="10" t="s">
        <v>5</v>
      </c>
      <c r="C436" s="10" t="s">
        <v>6</v>
      </c>
      <c r="D436" s="10" t="s">
        <v>7</v>
      </c>
      <c r="E436" s="10" t="s">
        <v>8</v>
      </c>
      <c r="F436" s="10" t="s">
        <v>9</v>
      </c>
      <c r="G436" s="4"/>
    </row>
    <row r="437" spans="2:7" s="2" customFormat="1" ht="258.75" x14ac:dyDescent="0.25">
      <c r="B437" s="11">
        <v>94</v>
      </c>
      <c r="C437" s="34">
        <v>41972</v>
      </c>
      <c r="D437" s="92" t="s">
        <v>177</v>
      </c>
      <c r="E437" s="29">
        <v>2100.0100000000002</v>
      </c>
      <c r="F437" s="17" t="s">
        <v>88</v>
      </c>
    </row>
    <row r="438" spans="2:7" s="2" customFormat="1" x14ac:dyDescent="0.25">
      <c r="B438" s="11">
        <v>95</v>
      </c>
      <c r="C438" s="34">
        <v>41975</v>
      </c>
      <c r="D438" s="104" t="s">
        <v>178</v>
      </c>
      <c r="E438" s="29">
        <v>1031</v>
      </c>
      <c r="F438" s="17" t="s">
        <v>179</v>
      </c>
    </row>
    <row r="439" spans="2:7" s="2" customFormat="1" ht="22.5" x14ac:dyDescent="0.25">
      <c r="B439" s="11">
        <v>96</v>
      </c>
      <c r="C439" s="34" t="s">
        <v>180</v>
      </c>
      <c r="D439" s="104" t="s">
        <v>181</v>
      </c>
      <c r="E439" s="29">
        <v>2000</v>
      </c>
      <c r="F439" s="17" t="s">
        <v>72</v>
      </c>
    </row>
    <row r="440" spans="2:7" s="2" customFormat="1" x14ac:dyDescent="0.25">
      <c r="B440" s="11"/>
      <c r="C440" s="23" t="s">
        <v>10</v>
      </c>
      <c r="D440" s="11"/>
      <c r="E440" s="46">
        <f>SUM(E437:E439)</f>
        <v>5131.01</v>
      </c>
      <c r="F440" s="17"/>
    </row>
    <row r="441" spans="2:7" s="2" customFormat="1" x14ac:dyDescent="0.25">
      <c r="B441" s="20"/>
      <c r="C441" s="24"/>
      <c r="D441" s="20"/>
      <c r="E441" s="42"/>
      <c r="F441" s="22"/>
    </row>
    <row r="442" spans="2:7" s="2" customFormat="1" x14ac:dyDescent="0.25">
      <c r="B442" s="20"/>
      <c r="C442" s="24"/>
      <c r="D442" s="20"/>
      <c r="E442" s="42"/>
      <c r="F442" s="22"/>
    </row>
    <row r="443" spans="2:7" s="2" customFormat="1" x14ac:dyDescent="0.25">
      <c r="B443" s="20"/>
      <c r="C443" s="24"/>
      <c r="D443" s="20"/>
      <c r="E443" s="42"/>
      <c r="F443" s="22"/>
    </row>
    <row r="444" spans="2:7" s="2" customFormat="1" x14ac:dyDescent="0.25">
      <c r="B444" s="20"/>
      <c r="C444" s="24"/>
      <c r="D444" s="20"/>
      <c r="E444" s="42"/>
      <c r="F444" s="22"/>
    </row>
    <row r="445" spans="2:7" s="2" customFormat="1" x14ac:dyDescent="0.25">
      <c r="B445" s="20"/>
      <c r="C445" s="24"/>
      <c r="D445" s="20"/>
      <c r="E445" s="42"/>
      <c r="F445" s="22"/>
    </row>
    <row r="446" spans="2:7" s="2" customFormat="1" x14ac:dyDescent="0.25">
      <c r="B446" s="20"/>
      <c r="C446" s="24"/>
      <c r="D446" s="20"/>
      <c r="E446" s="42"/>
      <c r="F446" s="22"/>
    </row>
    <row r="447" spans="2:7" s="2" customFormat="1" x14ac:dyDescent="0.25">
      <c r="B447" s="20"/>
      <c r="C447" s="24"/>
      <c r="D447" s="20"/>
      <c r="E447" s="42"/>
      <c r="F447" s="22"/>
    </row>
    <row r="448" spans="2:7" s="2" customFormat="1" x14ac:dyDescent="0.25">
      <c r="B448" s="20"/>
      <c r="C448" s="24"/>
      <c r="D448" s="20"/>
      <c r="E448" s="42"/>
      <c r="F448" s="22"/>
    </row>
    <row r="449" spans="1:7" s="2" customFormat="1" x14ac:dyDescent="0.25">
      <c r="B449" s="20"/>
      <c r="C449" s="24"/>
      <c r="D449" s="20"/>
      <c r="E449" s="42"/>
      <c r="F449" s="22"/>
    </row>
    <row r="450" spans="1:7" s="2" customFormat="1" x14ac:dyDescent="0.25">
      <c r="B450" s="20"/>
      <c r="C450" s="24"/>
      <c r="D450" s="20"/>
      <c r="E450" s="42"/>
      <c r="F450" s="22"/>
    </row>
    <row r="451" spans="1:7" s="2" customFormat="1" x14ac:dyDescent="0.25">
      <c r="B451" s="20"/>
      <c r="C451" s="24"/>
      <c r="D451" s="20"/>
      <c r="E451" s="42"/>
      <c r="F451" s="22"/>
    </row>
    <row r="452" spans="1:7" s="2" customFormat="1" x14ac:dyDescent="0.25">
      <c r="B452" s="20"/>
      <c r="C452" s="24"/>
      <c r="D452" s="20"/>
      <c r="E452" s="42"/>
      <c r="F452" s="22"/>
    </row>
    <row r="453" spans="1:7" s="2" customFormat="1" x14ac:dyDescent="0.25">
      <c r="B453" s="20"/>
      <c r="C453" s="24"/>
      <c r="D453" s="20"/>
      <c r="E453" s="42"/>
      <c r="F453" s="22"/>
    </row>
    <row r="454" spans="1:7" s="2" customFormat="1" x14ac:dyDescent="0.25">
      <c r="B454" s="20"/>
      <c r="C454" s="24"/>
      <c r="D454" s="20"/>
      <c r="E454" s="42"/>
      <c r="F454" s="22"/>
    </row>
    <row r="455" spans="1:7" s="2" customFormat="1" x14ac:dyDescent="0.25">
      <c r="B455" s="20"/>
      <c r="C455" s="24"/>
      <c r="D455" s="20"/>
      <c r="E455" s="42"/>
      <c r="F455" s="22"/>
    </row>
    <row r="456" spans="1:7" s="2" customFormat="1" x14ac:dyDescent="0.25">
      <c r="B456" s="20"/>
      <c r="C456" s="24"/>
      <c r="D456" s="20"/>
      <c r="E456" s="42"/>
      <c r="F456" s="22"/>
    </row>
    <row r="457" spans="1:7" s="2" customFormat="1" x14ac:dyDescent="0.25">
      <c r="B457" s="20"/>
      <c r="C457" s="24"/>
      <c r="D457" s="20"/>
      <c r="E457" s="42"/>
      <c r="F457" s="22"/>
    </row>
    <row r="458" spans="1:7" s="2" customFormat="1" x14ac:dyDescent="0.25">
      <c r="A458" s="3"/>
      <c r="B458" s="105"/>
      <c r="C458" s="105"/>
      <c r="D458" s="105"/>
      <c r="E458" s="105"/>
      <c r="F458" s="105"/>
      <c r="G458" s="4"/>
    </row>
    <row r="459" spans="1:7" s="2" customFormat="1" x14ac:dyDescent="0.25">
      <c r="A459" s="3"/>
      <c r="B459" s="105"/>
      <c r="C459" s="105"/>
      <c r="D459" s="105"/>
      <c r="E459" s="105"/>
      <c r="F459" s="105"/>
      <c r="G459" s="4"/>
    </row>
    <row r="460" spans="1:7" s="2" customFormat="1" x14ac:dyDescent="0.25">
      <c r="A460" s="3"/>
      <c r="B460" s="105"/>
      <c r="C460" s="105"/>
      <c r="D460" s="105"/>
      <c r="E460" s="105"/>
      <c r="F460" s="105"/>
      <c r="G460" s="4"/>
    </row>
    <row r="461" spans="1:7" s="2" customFormat="1" x14ac:dyDescent="0.25">
      <c r="A461" s="3"/>
      <c r="B461" s="105"/>
      <c r="C461" s="105"/>
      <c r="D461" s="105"/>
      <c r="E461" s="105"/>
      <c r="F461" s="105"/>
      <c r="G461" s="4"/>
    </row>
    <row r="462" spans="1:7" s="2" customFormat="1" x14ac:dyDescent="0.25">
      <c r="B462" s="106" t="s">
        <v>0</v>
      </c>
      <c r="C462" s="106"/>
      <c r="D462" s="106"/>
      <c r="E462" s="106"/>
      <c r="F462" s="106"/>
      <c r="G462" s="4"/>
    </row>
    <row r="463" spans="1:7" s="2" customFormat="1" x14ac:dyDescent="0.25">
      <c r="A463" s="3"/>
      <c r="B463" s="106" t="s">
        <v>1</v>
      </c>
      <c r="C463" s="106"/>
      <c r="D463" s="106"/>
      <c r="E463" s="106"/>
      <c r="F463" s="106"/>
      <c r="G463" s="4"/>
    </row>
    <row r="464" spans="1:7" s="2" customFormat="1" x14ac:dyDescent="0.25">
      <c r="B464" s="106" t="s">
        <v>2</v>
      </c>
      <c r="C464" s="106"/>
      <c r="D464" s="106"/>
      <c r="E464" s="106"/>
      <c r="F464" s="106"/>
      <c r="G464" s="4"/>
    </row>
    <row r="465" spans="2:8" s="2" customFormat="1" x14ac:dyDescent="0.25">
      <c r="B465" s="105"/>
      <c r="C465" s="105"/>
      <c r="D465" s="105"/>
      <c r="E465" s="105"/>
      <c r="F465" s="105"/>
      <c r="G465" s="4"/>
    </row>
    <row r="466" spans="2:8" s="2" customFormat="1" x14ac:dyDescent="0.25">
      <c r="B466" s="5" t="s">
        <v>3</v>
      </c>
      <c r="C466" s="5"/>
      <c r="D466" s="6" t="s">
        <v>12</v>
      </c>
      <c r="E466" s="5"/>
      <c r="F466" s="7" t="s">
        <v>446</v>
      </c>
      <c r="G466" s="6"/>
    </row>
    <row r="467" spans="2:8" s="2" customFormat="1" x14ac:dyDescent="0.25">
      <c r="B467" s="8" t="s">
        <v>4</v>
      </c>
      <c r="C467" s="8"/>
      <c r="D467" s="8" t="s">
        <v>16</v>
      </c>
      <c r="E467" s="8"/>
      <c r="F467" s="7" t="s">
        <v>421</v>
      </c>
      <c r="G467" s="5"/>
    </row>
    <row r="468" spans="2:8" s="2" customFormat="1" x14ac:dyDescent="0.25">
      <c r="B468" s="8" t="s">
        <v>13</v>
      </c>
      <c r="C468" s="9"/>
      <c r="D468" s="9"/>
      <c r="E468" s="9"/>
      <c r="F468" s="9"/>
      <c r="G468" s="4"/>
    </row>
    <row r="469" spans="2:8" s="2" customFormat="1" ht="22.5" x14ac:dyDescent="0.25">
      <c r="B469" s="10" t="s">
        <v>5</v>
      </c>
      <c r="C469" s="10" t="s">
        <v>6</v>
      </c>
      <c r="D469" s="10" t="s">
        <v>7</v>
      </c>
      <c r="E469" s="10" t="s">
        <v>8</v>
      </c>
      <c r="F469" s="10" t="s">
        <v>9</v>
      </c>
      <c r="G469" s="4"/>
    </row>
    <row r="470" spans="2:8" s="2" customFormat="1" ht="45" x14ac:dyDescent="0.25">
      <c r="B470" s="11">
        <v>97</v>
      </c>
      <c r="C470" s="34" t="s">
        <v>180</v>
      </c>
      <c r="D470" s="104" t="s">
        <v>182</v>
      </c>
      <c r="E470" s="29">
        <f>1000+2000</f>
        <v>3000</v>
      </c>
      <c r="F470" s="17" t="s">
        <v>153</v>
      </c>
    </row>
    <row r="471" spans="2:8" s="2" customFormat="1" ht="22.5" x14ac:dyDescent="0.25">
      <c r="B471" s="11">
        <v>98</v>
      </c>
      <c r="C471" s="34" t="s">
        <v>183</v>
      </c>
      <c r="D471" s="104" t="s">
        <v>184</v>
      </c>
      <c r="E471" s="29">
        <v>2000</v>
      </c>
      <c r="F471" s="17" t="s">
        <v>72</v>
      </c>
    </row>
    <row r="472" spans="2:8" s="2" customFormat="1" ht="45" x14ac:dyDescent="0.25">
      <c r="B472" s="11">
        <v>99</v>
      </c>
      <c r="C472" s="34" t="s">
        <v>183</v>
      </c>
      <c r="D472" s="104" t="s">
        <v>185</v>
      </c>
      <c r="E472" s="29">
        <f>1000+2000</f>
        <v>3000</v>
      </c>
      <c r="F472" s="17" t="s">
        <v>153</v>
      </c>
      <c r="H472" s="32"/>
    </row>
    <row r="473" spans="2:8" s="2" customFormat="1" x14ac:dyDescent="0.25">
      <c r="B473" s="11"/>
      <c r="C473" s="88" t="s">
        <v>186</v>
      </c>
      <c r="D473" s="26"/>
      <c r="E473" s="29"/>
      <c r="F473" s="17"/>
    </row>
    <row r="474" spans="2:8" s="2" customFormat="1" ht="22.5" x14ac:dyDescent="0.25">
      <c r="B474" s="11">
        <v>100</v>
      </c>
      <c r="C474" s="34">
        <v>42003</v>
      </c>
      <c r="D474" s="26" t="s">
        <v>187</v>
      </c>
      <c r="E474" s="30">
        <v>180</v>
      </c>
      <c r="F474" s="17" t="s">
        <v>189</v>
      </c>
    </row>
    <row r="475" spans="2:8" s="2" customFormat="1" ht="22.5" x14ac:dyDescent="0.25">
      <c r="B475" s="11">
        <v>101</v>
      </c>
      <c r="C475" s="34">
        <v>42003</v>
      </c>
      <c r="D475" s="26" t="s">
        <v>188</v>
      </c>
      <c r="E475" s="33">
        <v>180</v>
      </c>
      <c r="F475" s="17" t="s">
        <v>189</v>
      </c>
    </row>
    <row r="476" spans="2:8" s="2" customFormat="1" ht="45" x14ac:dyDescent="0.25">
      <c r="B476" s="11">
        <v>102</v>
      </c>
      <c r="C476" s="34">
        <v>41990</v>
      </c>
      <c r="D476" s="26" t="s">
        <v>190</v>
      </c>
      <c r="E476" s="29">
        <v>66</v>
      </c>
      <c r="F476" s="17" t="s">
        <v>191</v>
      </c>
    </row>
    <row r="477" spans="2:8" s="2" customFormat="1" ht="22.5" x14ac:dyDescent="0.25">
      <c r="B477" s="11">
        <v>103</v>
      </c>
      <c r="C477" s="34"/>
      <c r="D477" s="11" t="s">
        <v>192</v>
      </c>
      <c r="E477" s="29">
        <f>6500+6500</f>
        <v>13000</v>
      </c>
      <c r="F477" s="17" t="s">
        <v>451</v>
      </c>
    </row>
    <row r="478" spans="2:8" s="2" customFormat="1" ht="22.5" x14ac:dyDescent="0.25">
      <c r="B478" s="11">
        <v>104</v>
      </c>
      <c r="C478" s="34" t="s">
        <v>194</v>
      </c>
      <c r="D478" s="104" t="s">
        <v>193</v>
      </c>
      <c r="E478" s="29">
        <v>2000</v>
      </c>
      <c r="F478" s="17" t="s">
        <v>72</v>
      </c>
    </row>
    <row r="479" spans="2:8" s="2" customFormat="1" ht="22.5" x14ac:dyDescent="0.25">
      <c r="B479" s="11">
        <v>105</v>
      </c>
      <c r="C479" s="34" t="s">
        <v>194</v>
      </c>
      <c r="D479" s="11" t="s">
        <v>195</v>
      </c>
      <c r="E479" s="29">
        <v>1200</v>
      </c>
      <c r="F479" s="17" t="s">
        <v>72</v>
      </c>
    </row>
    <row r="480" spans="2:8" s="2" customFormat="1" x14ac:dyDescent="0.25">
      <c r="B480" s="11"/>
      <c r="C480" s="23" t="s">
        <v>10</v>
      </c>
      <c r="D480" s="11"/>
      <c r="E480" s="46">
        <f>SUM(E470:E479)</f>
        <v>24626</v>
      </c>
      <c r="F480" s="17"/>
    </row>
    <row r="481" spans="1:7" s="2" customFormat="1" x14ac:dyDescent="0.25">
      <c r="B481" s="20"/>
      <c r="C481" s="24"/>
      <c r="D481" s="20"/>
      <c r="E481" s="42"/>
      <c r="F481" s="22"/>
    </row>
    <row r="482" spans="1:7" s="2" customFormat="1" x14ac:dyDescent="0.25">
      <c r="B482" s="20"/>
      <c r="C482" s="24"/>
      <c r="D482" s="20"/>
      <c r="E482" s="42"/>
      <c r="F482" s="22"/>
    </row>
    <row r="483" spans="1:7" s="2" customFormat="1" x14ac:dyDescent="0.25">
      <c r="B483" s="20"/>
      <c r="C483" s="24"/>
      <c r="D483" s="20"/>
      <c r="E483" s="42"/>
      <c r="F483" s="22"/>
    </row>
    <row r="484" spans="1:7" s="2" customFormat="1" x14ac:dyDescent="0.25">
      <c r="B484" s="20"/>
      <c r="C484" s="24"/>
      <c r="D484" s="20"/>
      <c r="E484" s="42"/>
      <c r="F484" s="22"/>
    </row>
    <row r="485" spans="1:7" s="2" customFormat="1" x14ac:dyDescent="0.25">
      <c r="B485" s="20"/>
      <c r="C485" s="24"/>
      <c r="D485" s="20"/>
      <c r="E485" s="42"/>
      <c r="F485" s="22"/>
    </row>
    <row r="486" spans="1:7" s="2" customFormat="1" x14ac:dyDescent="0.25">
      <c r="B486" s="20"/>
      <c r="C486" s="24"/>
      <c r="D486" s="20"/>
      <c r="E486" s="42"/>
      <c r="F486" s="22"/>
    </row>
    <row r="487" spans="1:7" s="2" customFormat="1" x14ac:dyDescent="0.25">
      <c r="A487" s="3"/>
      <c r="B487" s="105"/>
      <c r="C487" s="105"/>
      <c r="D487" s="105"/>
      <c r="E487" s="105"/>
      <c r="F487" s="105"/>
      <c r="G487" s="4"/>
    </row>
    <row r="488" spans="1:7" s="2" customFormat="1" x14ac:dyDescent="0.25">
      <c r="A488" s="3"/>
      <c r="B488" s="105"/>
      <c r="C488" s="105"/>
      <c r="D488" s="105"/>
      <c r="E488" s="105"/>
      <c r="F488" s="105"/>
      <c r="G488" s="4"/>
    </row>
    <row r="489" spans="1:7" s="2" customFormat="1" x14ac:dyDescent="0.25">
      <c r="A489" s="3"/>
      <c r="B489" s="105"/>
      <c r="C489" s="105"/>
      <c r="D489" s="105"/>
      <c r="E489" s="105"/>
      <c r="F489" s="105"/>
      <c r="G489" s="4"/>
    </row>
    <row r="490" spans="1:7" s="2" customFormat="1" x14ac:dyDescent="0.25">
      <c r="A490" s="3"/>
      <c r="B490" s="105"/>
      <c r="C490" s="105"/>
      <c r="D490" s="105"/>
      <c r="E490" s="105"/>
      <c r="F490" s="105"/>
      <c r="G490" s="4"/>
    </row>
    <row r="491" spans="1:7" s="2" customFormat="1" x14ac:dyDescent="0.25">
      <c r="B491" s="106" t="s">
        <v>0</v>
      </c>
      <c r="C491" s="106"/>
      <c r="D491" s="106"/>
      <c r="E491" s="106"/>
      <c r="F491" s="106"/>
      <c r="G491" s="4"/>
    </row>
    <row r="492" spans="1:7" s="2" customFormat="1" x14ac:dyDescent="0.25">
      <c r="A492" s="3"/>
      <c r="B492" s="106" t="s">
        <v>1</v>
      </c>
      <c r="C492" s="106"/>
      <c r="D492" s="106"/>
      <c r="E492" s="106"/>
      <c r="F492" s="106"/>
      <c r="G492" s="4"/>
    </row>
    <row r="493" spans="1:7" s="2" customFormat="1" x14ac:dyDescent="0.25">
      <c r="B493" s="106" t="s">
        <v>2</v>
      </c>
      <c r="C493" s="106"/>
      <c r="D493" s="106"/>
      <c r="E493" s="106"/>
      <c r="F493" s="106"/>
      <c r="G493" s="4"/>
    </row>
    <row r="494" spans="1:7" s="2" customFormat="1" x14ac:dyDescent="0.25">
      <c r="B494" s="105"/>
      <c r="C494" s="105"/>
      <c r="D494" s="105"/>
      <c r="E494" s="105"/>
      <c r="F494" s="105"/>
      <c r="G494" s="4"/>
    </row>
    <row r="495" spans="1:7" s="2" customFormat="1" x14ac:dyDescent="0.25">
      <c r="B495" s="5" t="s">
        <v>3</v>
      </c>
      <c r="C495" s="5"/>
      <c r="D495" s="6" t="s">
        <v>12</v>
      </c>
      <c r="E495" s="5"/>
      <c r="F495" s="7" t="s">
        <v>446</v>
      </c>
      <c r="G495" s="6"/>
    </row>
    <row r="496" spans="1:7" s="2" customFormat="1" x14ac:dyDescent="0.25">
      <c r="B496" s="8" t="s">
        <v>4</v>
      </c>
      <c r="C496" s="8"/>
      <c r="D496" s="8" t="s">
        <v>16</v>
      </c>
      <c r="E496" s="8"/>
      <c r="F496" s="7" t="s">
        <v>422</v>
      </c>
      <c r="G496" s="5"/>
    </row>
    <row r="497" spans="1:7" s="2" customFormat="1" x14ac:dyDescent="0.25">
      <c r="B497" s="8" t="s">
        <v>13</v>
      </c>
      <c r="C497" s="9"/>
      <c r="D497" s="9"/>
      <c r="E497" s="9"/>
      <c r="F497" s="9"/>
      <c r="G497" s="4"/>
    </row>
    <row r="498" spans="1:7" s="2" customFormat="1" ht="22.5" x14ac:dyDescent="0.25">
      <c r="B498" s="10" t="s">
        <v>5</v>
      </c>
      <c r="C498" s="10" t="s">
        <v>6</v>
      </c>
      <c r="D498" s="10" t="s">
        <v>7</v>
      </c>
      <c r="E498" s="10" t="s">
        <v>8</v>
      </c>
      <c r="F498" s="10" t="s">
        <v>9</v>
      </c>
      <c r="G498" s="4"/>
    </row>
    <row r="499" spans="1:7" s="2" customFormat="1" ht="33.75" x14ac:dyDescent="0.25">
      <c r="B499" s="11">
        <v>106</v>
      </c>
      <c r="C499" s="34" t="s">
        <v>194</v>
      </c>
      <c r="D499" s="104" t="s">
        <v>196</v>
      </c>
      <c r="E499" s="31">
        <v>3000</v>
      </c>
      <c r="F499" s="17" t="s">
        <v>197</v>
      </c>
    </row>
    <row r="500" spans="1:7" s="2" customFormat="1" ht="22.5" x14ac:dyDescent="0.25">
      <c r="B500" s="11">
        <v>107</v>
      </c>
      <c r="C500" s="34" t="s">
        <v>201</v>
      </c>
      <c r="D500" s="104" t="s">
        <v>198</v>
      </c>
      <c r="E500" s="29">
        <v>2000</v>
      </c>
      <c r="F500" s="17" t="s">
        <v>72</v>
      </c>
    </row>
    <row r="501" spans="1:7" s="2" customFormat="1" ht="22.5" x14ac:dyDescent="0.25">
      <c r="B501" s="11">
        <v>108</v>
      </c>
      <c r="C501" s="34" t="s">
        <v>201</v>
      </c>
      <c r="D501" s="11" t="s">
        <v>199</v>
      </c>
      <c r="E501" s="29">
        <v>1200</v>
      </c>
      <c r="F501" s="17" t="s">
        <v>72</v>
      </c>
    </row>
    <row r="502" spans="1:7" s="2" customFormat="1" ht="33.75" x14ac:dyDescent="0.25">
      <c r="B502" s="11">
        <v>109</v>
      </c>
      <c r="C502" s="34" t="s">
        <v>201</v>
      </c>
      <c r="D502" s="104" t="s">
        <v>200</v>
      </c>
      <c r="E502" s="31">
        <v>3000</v>
      </c>
      <c r="F502" s="17" t="s">
        <v>197</v>
      </c>
    </row>
    <row r="503" spans="1:7" s="2" customFormat="1" ht="22.5" x14ac:dyDescent="0.25">
      <c r="B503" s="11">
        <v>110</v>
      </c>
      <c r="C503" s="34" t="s">
        <v>203</v>
      </c>
      <c r="D503" s="12" t="s">
        <v>202</v>
      </c>
      <c r="E503" s="29"/>
      <c r="F503" s="17" t="s">
        <v>204</v>
      </c>
    </row>
    <row r="504" spans="1:7" s="2" customFormat="1" ht="42.75" customHeight="1" x14ac:dyDescent="0.25">
      <c r="A504" s="38"/>
      <c r="B504" s="59">
        <v>111</v>
      </c>
      <c r="C504" s="121"/>
      <c r="D504" s="122" t="s">
        <v>447</v>
      </c>
      <c r="E504" s="123"/>
      <c r="F504" s="124"/>
      <c r="G504" s="4"/>
    </row>
    <row r="505" spans="1:7" s="2" customFormat="1" ht="36.75" customHeight="1" x14ac:dyDescent="0.25">
      <c r="A505" s="3"/>
      <c r="B505" s="91">
        <v>112</v>
      </c>
      <c r="C505" s="91"/>
      <c r="D505" s="125" t="s">
        <v>449</v>
      </c>
      <c r="E505" s="126"/>
      <c r="F505" s="51" t="s">
        <v>450</v>
      </c>
    </row>
    <row r="506" spans="1:7" s="2" customFormat="1" x14ac:dyDescent="0.25">
      <c r="B506" s="11"/>
      <c r="C506" s="23" t="s">
        <v>10</v>
      </c>
      <c r="D506" s="11"/>
      <c r="E506" s="46">
        <f>SUM(E499:E503)</f>
        <v>9200</v>
      </c>
      <c r="F506" s="47">
        <f>E506+E480+E440+E419+E403+E384+E365+E350+E323+E304+E288+E270+E247+E226+E206+E185+E164+E145+E130+E112+E87+E69+E50+E20</f>
        <v>263183.77999999997</v>
      </c>
    </row>
    <row r="507" spans="1:7" s="2" customFormat="1" x14ac:dyDescent="0.25"/>
    <row r="508" spans="1:7" s="2" customFormat="1" x14ac:dyDescent="0.25"/>
    <row r="509" spans="1:7" s="2" customFormat="1" x14ac:dyDescent="0.25"/>
    <row r="510" spans="1:7" s="2" customFormat="1" x14ac:dyDescent="0.25"/>
    <row r="511" spans="1:7" s="2" customFormat="1" x14ac:dyDescent="0.25"/>
    <row r="512" spans="1:7" s="2" customFormat="1" x14ac:dyDescent="0.25"/>
    <row r="513" s="2" customFormat="1" x14ac:dyDescent="0.25"/>
    <row r="514" s="2" customFormat="1" x14ac:dyDescent="0.25"/>
    <row r="515" s="2" customFormat="1" x14ac:dyDescent="0.25"/>
    <row r="516" s="2" customFormat="1" x14ac:dyDescent="0.25"/>
    <row r="517" s="2" customFormat="1" x14ac:dyDescent="0.25"/>
    <row r="518" s="2" customFormat="1" x14ac:dyDescent="0.25"/>
    <row r="519" s="2" customFormat="1" x14ac:dyDescent="0.25"/>
    <row r="520" s="2" customFormat="1" x14ac:dyDescent="0.25"/>
    <row r="521" s="2" customFormat="1" x14ac:dyDescent="0.25"/>
    <row r="522" s="2" customFormat="1" x14ac:dyDescent="0.25"/>
    <row r="523" s="2" customFormat="1" x14ac:dyDescent="0.25"/>
    <row r="524" s="2" customFormat="1" x14ac:dyDescent="0.25"/>
    <row r="525" s="2" customFormat="1" x14ac:dyDescent="0.25"/>
    <row r="526" s="2" customFormat="1" x14ac:dyDescent="0.25"/>
    <row r="527" s="2" customFormat="1" x14ac:dyDescent="0.25"/>
    <row r="528" s="2" customFormat="1" x14ac:dyDescent="0.25"/>
    <row r="529" s="2" customFormat="1" x14ac:dyDescent="0.25"/>
    <row r="530" s="2" customFormat="1" x14ac:dyDescent="0.25"/>
    <row r="531" s="2" customFormat="1" x14ac:dyDescent="0.25"/>
    <row r="532" s="2" customFormat="1" x14ac:dyDescent="0.25"/>
    <row r="533" s="2" customFormat="1" x14ac:dyDescent="0.25"/>
    <row r="534" s="2" customFormat="1" x14ac:dyDescent="0.25"/>
    <row r="535" s="2" customFormat="1" x14ac:dyDescent="0.25"/>
    <row r="536" s="2" customFormat="1" x14ac:dyDescent="0.25"/>
    <row r="537" s="2" customFormat="1" x14ac:dyDescent="0.25"/>
    <row r="538" s="2" customFormat="1" x14ac:dyDescent="0.25"/>
    <row r="539" s="2" customFormat="1" x14ac:dyDescent="0.25"/>
    <row r="540" s="2" customFormat="1" x14ac:dyDescent="0.25"/>
    <row r="541" s="2" customFormat="1" x14ac:dyDescent="0.25"/>
    <row r="542" s="2" customFormat="1" x14ac:dyDescent="0.25"/>
    <row r="543" s="2" customFormat="1" x14ac:dyDescent="0.25"/>
    <row r="544" s="2" customFormat="1" x14ac:dyDescent="0.25"/>
    <row r="545" s="2" customFormat="1" x14ac:dyDescent="0.25"/>
    <row r="546" s="2" customFormat="1" x14ac:dyDescent="0.25"/>
    <row r="547" s="2" customFormat="1" x14ac:dyDescent="0.25"/>
    <row r="548" s="2" customFormat="1" x14ac:dyDescent="0.25"/>
    <row r="549" s="2" customFormat="1" x14ac:dyDescent="0.25"/>
    <row r="550" s="2" customFormat="1" x14ac:dyDescent="0.25"/>
    <row r="551" s="2" customFormat="1" x14ac:dyDescent="0.25"/>
    <row r="552" s="2" customFormat="1" x14ac:dyDescent="0.25"/>
    <row r="553" s="2" customFormat="1" x14ac:dyDescent="0.25"/>
    <row r="554" s="2" customFormat="1" x14ac:dyDescent="0.25"/>
    <row r="555" s="2" customFormat="1" x14ac:dyDescent="0.25"/>
    <row r="556" s="2" customFormat="1" x14ac:dyDescent="0.25"/>
    <row r="557" s="2" customFormat="1" x14ac:dyDescent="0.25"/>
    <row r="558" s="2" customFormat="1" x14ac:dyDescent="0.25"/>
    <row r="559" s="2" customFormat="1" x14ac:dyDescent="0.25"/>
    <row r="560" s="2" customFormat="1" x14ac:dyDescent="0.25"/>
    <row r="561" s="2" customFormat="1" x14ac:dyDescent="0.25"/>
    <row r="562" s="2" customFormat="1" x14ac:dyDescent="0.25"/>
    <row r="563" s="2" customFormat="1" x14ac:dyDescent="0.25"/>
    <row r="564" s="2" customFormat="1" x14ac:dyDescent="0.25"/>
    <row r="565" s="2" customFormat="1" x14ac:dyDescent="0.25"/>
    <row r="566" s="2" customFormat="1" x14ac:dyDescent="0.25"/>
    <row r="567" s="2" customFormat="1" x14ac:dyDescent="0.25"/>
    <row r="568" s="2" customFormat="1" x14ac:dyDescent="0.25"/>
    <row r="569" s="2" customFormat="1" x14ac:dyDescent="0.25"/>
    <row r="570" s="2" customFormat="1" x14ac:dyDescent="0.25"/>
    <row r="571" s="2" customFormat="1" x14ac:dyDescent="0.25"/>
    <row r="572" s="2" customFormat="1" x14ac:dyDescent="0.25"/>
    <row r="573" s="2" customFormat="1" x14ac:dyDescent="0.25"/>
    <row r="574" s="2" customFormat="1" x14ac:dyDescent="0.25"/>
    <row r="575" s="2" customFormat="1" x14ac:dyDescent="0.25"/>
    <row r="576" s="2" customFormat="1" x14ac:dyDescent="0.25"/>
    <row r="577" s="2" customFormat="1" x14ac:dyDescent="0.25"/>
    <row r="578" s="2" customFormat="1" x14ac:dyDescent="0.25"/>
    <row r="579" s="2" customFormat="1" x14ac:dyDescent="0.25"/>
    <row r="580" s="2" customFormat="1" x14ac:dyDescent="0.25"/>
    <row r="581" s="2" customFormat="1" x14ac:dyDescent="0.25"/>
    <row r="582" s="2" customFormat="1" x14ac:dyDescent="0.25"/>
    <row r="583" s="2" customFormat="1" x14ac:dyDescent="0.25"/>
    <row r="584" s="2" customFormat="1" x14ac:dyDescent="0.25"/>
    <row r="585" s="2" customFormat="1" x14ac:dyDescent="0.25"/>
    <row r="586" s="2" customFormat="1" x14ac:dyDescent="0.25"/>
    <row r="587" s="2" customFormat="1" x14ac:dyDescent="0.25"/>
    <row r="588" s="2" customFormat="1" x14ac:dyDescent="0.25"/>
    <row r="589" s="2" customFormat="1" x14ac:dyDescent="0.25"/>
    <row r="590" s="2" customFormat="1" x14ac:dyDescent="0.25"/>
    <row r="591" s="2" customFormat="1" x14ac:dyDescent="0.25"/>
    <row r="592" s="2" customFormat="1" x14ac:dyDescent="0.25"/>
    <row r="593" s="2" customFormat="1" x14ac:dyDescent="0.25"/>
    <row r="594" s="2" customFormat="1" x14ac:dyDescent="0.25"/>
    <row r="595" s="2" customFormat="1" x14ac:dyDescent="0.25"/>
    <row r="596" s="2" customFormat="1" x14ac:dyDescent="0.25"/>
    <row r="597" s="2" customFormat="1" x14ac:dyDescent="0.25"/>
    <row r="598" s="2" customFormat="1" x14ac:dyDescent="0.25"/>
    <row r="599" s="2" customFormat="1" x14ac:dyDescent="0.25"/>
    <row r="600" s="2" customFormat="1" x14ac:dyDescent="0.25"/>
    <row r="601" s="2" customFormat="1" x14ac:dyDescent="0.25"/>
    <row r="602" s="2" customFormat="1" x14ac:dyDescent="0.25"/>
    <row r="603" s="2" customFormat="1" x14ac:dyDescent="0.25"/>
    <row r="604" s="2" customFormat="1" x14ac:dyDescent="0.25"/>
    <row r="605" s="2" customFormat="1" x14ac:dyDescent="0.25"/>
    <row r="606" s="2" customFormat="1" x14ac:dyDescent="0.25"/>
    <row r="607" s="2" customFormat="1" x14ac:dyDescent="0.25"/>
    <row r="608" s="2" customFormat="1" x14ac:dyDescent="0.25"/>
    <row r="609" s="2" customFormat="1" x14ac:dyDescent="0.25"/>
    <row r="610" s="2" customFormat="1" x14ac:dyDescent="0.25"/>
    <row r="611" s="2" customFormat="1" x14ac:dyDescent="0.25"/>
    <row r="612" s="2" customFormat="1" x14ac:dyDescent="0.25"/>
    <row r="613" s="2" customFormat="1" x14ac:dyDescent="0.25"/>
    <row r="614" s="2" customFormat="1" x14ac:dyDescent="0.25"/>
    <row r="615" s="2" customFormat="1" x14ac:dyDescent="0.25"/>
    <row r="616" s="2" customFormat="1" x14ac:dyDescent="0.25"/>
    <row r="617" s="2" customFormat="1" x14ac:dyDescent="0.25"/>
    <row r="618" s="2" customFormat="1" x14ac:dyDescent="0.25"/>
    <row r="619" s="2" customFormat="1" x14ac:dyDescent="0.25"/>
    <row r="620" s="2" customFormat="1" x14ac:dyDescent="0.25"/>
    <row r="621" s="2" customFormat="1" x14ac:dyDescent="0.25"/>
    <row r="622" s="2" customFormat="1" x14ac:dyDescent="0.25"/>
    <row r="623" s="2" customFormat="1" x14ac:dyDescent="0.25"/>
    <row r="624" s="2" customFormat="1" x14ac:dyDescent="0.25"/>
    <row r="625" s="2" customFormat="1" x14ac:dyDescent="0.25"/>
    <row r="626" s="2" customFormat="1" x14ac:dyDescent="0.25"/>
    <row r="627" s="2" customFormat="1" x14ac:dyDescent="0.25"/>
    <row r="628" s="2" customFormat="1" x14ac:dyDescent="0.25"/>
    <row r="629" s="2" customFormat="1" x14ac:dyDescent="0.25"/>
    <row r="630" s="2" customFormat="1" x14ac:dyDescent="0.25"/>
    <row r="631" s="2" customFormat="1" x14ac:dyDescent="0.25"/>
    <row r="632" s="2" customFormat="1" x14ac:dyDescent="0.25"/>
    <row r="633" s="2" customFormat="1" x14ac:dyDescent="0.25"/>
    <row r="634" s="2" customFormat="1" x14ac:dyDescent="0.25"/>
    <row r="635" s="2" customFormat="1" x14ac:dyDescent="0.25"/>
    <row r="636" s="2" customFormat="1" x14ac:dyDescent="0.25"/>
    <row r="637" s="2" customFormat="1" x14ac:dyDescent="0.25"/>
    <row r="638" s="2" customFormat="1" x14ac:dyDescent="0.25"/>
    <row r="639" s="2" customFormat="1" x14ac:dyDescent="0.25"/>
    <row r="640" s="2" customFormat="1" x14ac:dyDescent="0.25"/>
    <row r="641" s="2" customFormat="1" x14ac:dyDescent="0.25"/>
    <row r="642" s="2" customFormat="1" x14ac:dyDescent="0.25"/>
    <row r="643" s="2" customFormat="1" x14ac:dyDescent="0.25"/>
    <row r="644" s="2" customFormat="1" x14ac:dyDescent="0.25"/>
    <row r="645" s="2" customFormat="1" x14ac:dyDescent="0.25"/>
    <row r="646" s="2" customFormat="1" x14ac:dyDescent="0.25"/>
    <row r="647" s="2" customFormat="1" x14ac:dyDescent="0.25"/>
    <row r="648" s="2" customFormat="1" x14ac:dyDescent="0.25"/>
    <row r="649" s="2" customFormat="1" x14ac:dyDescent="0.25"/>
    <row r="650" s="2" customFormat="1" x14ac:dyDescent="0.25"/>
    <row r="651" s="2" customFormat="1" x14ac:dyDescent="0.25"/>
    <row r="652" s="2" customFormat="1" x14ac:dyDescent="0.25"/>
    <row r="653" s="2" customFormat="1" x14ac:dyDescent="0.25"/>
    <row r="654" s="2" customFormat="1" x14ac:dyDescent="0.25"/>
    <row r="655" s="2" customFormat="1" x14ac:dyDescent="0.25"/>
    <row r="656" s="2" customFormat="1" x14ac:dyDescent="0.25"/>
    <row r="657" s="2" customFormat="1" x14ac:dyDescent="0.25"/>
    <row r="658" s="2" customFormat="1" x14ac:dyDescent="0.25"/>
    <row r="659" s="2" customFormat="1" x14ac:dyDescent="0.25"/>
    <row r="660" s="2" customFormat="1" x14ac:dyDescent="0.25"/>
    <row r="661" s="2" customFormat="1" x14ac:dyDescent="0.25"/>
    <row r="662" s="2" customFormat="1" x14ac:dyDescent="0.25"/>
    <row r="663" s="2" customFormat="1" x14ac:dyDescent="0.25"/>
    <row r="664" s="2" customFormat="1" x14ac:dyDescent="0.25"/>
    <row r="665" s="2" customFormat="1" x14ac:dyDescent="0.25"/>
    <row r="666" s="2" customFormat="1" x14ac:dyDescent="0.25"/>
    <row r="667" s="2" customFormat="1" x14ac:dyDescent="0.25"/>
  </sheetData>
  <mergeCells count="73">
    <mergeCell ref="D504:F504"/>
    <mergeCell ref="B4:F4"/>
    <mergeCell ref="B5:F5"/>
    <mergeCell ref="B6:F6"/>
    <mergeCell ref="B30:F30"/>
    <mergeCell ref="B31:F31"/>
    <mergeCell ref="B32:F32"/>
    <mergeCell ref="B58:F58"/>
    <mergeCell ref="B59:F59"/>
    <mergeCell ref="B60:F60"/>
    <mergeCell ref="B74:F74"/>
    <mergeCell ref="B75:F75"/>
    <mergeCell ref="B76:F76"/>
    <mergeCell ref="B92:F92"/>
    <mergeCell ref="B93:F93"/>
    <mergeCell ref="B94:F94"/>
    <mergeCell ref="B118:F118"/>
    <mergeCell ref="B119:F119"/>
    <mergeCell ref="B120:F120"/>
    <mergeCell ref="B135:F135"/>
    <mergeCell ref="B136:F136"/>
    <mergeCell ref="B137:F137"/>
    <mergeCell ref="B154:F154"/>
    <mergeCell ref="B155:F155"/>
    <mergeCell ref="B156:F156"/>
    <mergeCell ref="B172:F172"/>
    <mergeCell ref="B173:F173"/>
    <mergeCell ref="B174:F174"/>
    <mergeCell ref="B190:F190"/>
    <mergeCell ref="B191:F191"/>
    <mergeCell ref="B192:F192"/>
    <mergeCell ref="B217:F217"/>
    <mergeCell ref="B218:F218"/>
    <mergeCell ref="B219:F219"/>
    <mergeCell ref="B236:F236"/>
    <mergeCell ref="B237:F237"/>
    <mergeCell ref="B238:F238"/>
    <mergeCell ref="B253:F253"/>
    <mergeCell ref="B254:F254"/>
    <mergeCell ref="B255:F255"/>
    <mergeCell ref="B277:F277"/>
    <mergeCell ref="B278:F278"/>
    <mergeCell ref="B279:F279"/>
    <mergeCell ref="B294:F294"/>
    <mergeCell ref="B295:F295"/>
    <mergeCell ref="B296:F296"/>
    <mergeCell ref="B312:F312"/>
    <mergeCell ref="B313:F313"/>
    <mergeCell ref="B314:F314"/>
    <mergeCell ref="B329:F329"/>
    <mergeCell ref="B330:F330"/>
    <mergeCell ref="B331:F331"/>
    <mergeCell ref="B355:F355"/>
    <mergeCell ref="B356:F356"/>
    <mergeCell ref="B357:F357"/>
    <mergeCell ref="B375:F375"/>
    <mergeCell ref="B376:F376"/>
    <mergeCell ref="B377:F377"/>
    <mergeCell ref="B393:F393"/>
    <mergeCell ref="B394:F394"/>
    <mergeCell ref="B395:F395"/>
    <mergeCell ref="B410:F410"/>
    <mergeCell ref="B411:F411"/>
    <mergeCell ref="B412:F412"/>
    <mergeCell ref="B429:F429"/>
    <mergeCell ref="B430:F430"/>
    <mergeCell ref="B492:F492"/>
    <mergeCell ref="B493:F493"/>
    <mergeCell ref="B431:F431"/>
    <mergeCell ref="B462:F462"/>
    <mergeCell ref="B463:F463"/>
    <mergeCell ref="B464:F464"/>
    <mergeCell ref="B491:F491"/>
  </mergeCells>
  <pageMargins left="0.70866141732283472" right="0.70866141732283472" top="0.74803149606299213" bottom="0.74803149606299213" header="0.31496062992125984" footer="0.31496062992125984"/>
  <pageSetup scale="90"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8"/>
  <sheetViews>
    <sheetView tabSelected="1" workbookViewId="0">
      <selection activeCell="A14" sqref="A14"/>
    </sheetView>
  </sheetViews>
  <sheetFormatPr baseColWidth="10" defaultRowHeight="15" x14ac:dyDescent="0.25"/>
  <cols>
    <col min="2" max="2" width="15.42578125" style="56" customWidth="1"/>
    <col min="3" max="3" width="25.140625" bestFit="1" customWidth="1"/>
    <col min="4" max="4" width="35.7109375" bestFit="1" customWidth="1"/>
    <col min="5" max="5" width="23.5703125" style="65" customWidth="1"/>
    <col min="6" max="6" width="29.28515625" bestFit="1" customWidth="1"/>
  </cols>
  <sheetData>
    <row r="1" spans="1:7" s="2" customFormat="1" x14ac:dyDescent="0.25">
      <c r="B1" s="93"/>
      <c r="E1" s="94"/>
    </row>
    <row r="2" spans="1:7" s="2" customFormat="1" x14ac:dyDescent="0.25">
      <c r="B2" s="93"/>
      <c r="E2" s="94"/>
    </row>
    <row r="3" spans="1:7" s="2" customFormat="1" x14ac:dyDescent="0.25">
      <c r="B3" s="93"/>
      <c r="E3" s="94"/>
    </row>
    <row r="4" spans="1:7" s="2" customFormat="1" x14ac:dyDescent="0.25">
      <c r="B4" s="106" t="s">
        <v>0</v>
      </c>
      <c r="C4" s="106"/>
      <c r="D4" s="106"/>
      <c r="E4" s="106"/>
      <c r="F4" s="106"/>
      <c r="G4" s="4"/>
    </row>
    <row r="5" spans="1:7" s="2" customFormat="1" x14ac:dyDescent="0.25">
      <c r="A5" s="3"/>
      <c r="B5" s="106" t="s">
        <v>1</v>
      </c>
      <c r="C5" s="106"/>
      <c r="D5" s="106"/>
      <c r="E5" s="106"/>
      <c r="F5" s="106"/>
      <c r="G5" s="4"/>
    </row>
    <row r="6" spans="1:7" s="2" customFormat="1" x14ac:dyDescent="0.25">
      <c r="B6" s="106" t="s">
        <v>2</v>
      </c>
      <c r="C6" s="106"/>
      <c r="D6" s="106"/>
      <c r="E6" s="106"/>
      <c r="F6" s="106"/>
      <c r="G6" s="4"/>
    </row>
    <row r="7" spans="1:7" s="2" customFormat="1" x14ac:dyDescent="0.25">
      <c r="B7" s="57"/>
      <c r="C7" s="105"/>
      <c r="D7" s="105"/>
      <c r="E7" s="66"/>
      <c r="F7" s="105"/>
      <c r="G7" s="4"/>
    </row>
    <row r="8" spans="1:7" s="2" customFormat="1" x14ac:dyDescent="0.25">
      <c r="B8" s="57" t="s">
        <v>3</v>
      </c>
      <c r="C8" s="5"/>
      <c r="D8" s="6" t="s">
        <v>12</v>
      </c>
      <c r="E8" s="66"/>
      <c r="F8" s="7" t="s">
        <v>446</v>
      </c>
      <c r="G8" s="6"/>
    </row>
    <row r="9" spans="1:7" s="2" customFormat="1" x14ac:dyDescent="0.25">
      <c r="B9" s="57" t="s">
        <v>4</v>
      </c>
      <c r="C9" s="8"/>
      <c r="D9" s="8" t="s">
        <v>16</v>
      </c>
      <c r="E9" s="66"/>
      <c r="F9" s="7" t="s">
        <v>423</v>
      </c>
      <c r="G9" s="5"/>
    </row>
    <row r="10" spans="1:7" s="2" customFormat="1" x14ac:dyDescent="0.25">
      <c r="B10" s="57" t="s">
        <v>249</v>
      </c>
      <c r="C10" s="9"/>
      <c r="D10" s="9"/>
      <c r="E10" s="67"/>
      <c r="F10" s="9"/>
      <c r="G10" s="4"/>
    </row>
    <row r="11" spans="1:7" s="2" customFormat="1" ht="22.5" x14ac:dyDescent="0.25">
      <c r="B11" s="58" t="s">
        <v>5</v>
      </c>
      <c r="C11" s="10" t="s">
        <v>6</v>
      </c>
      <c r="D11" s="10" t="s">
        <v>7</v>
      </c>
      <c r="E11" s="68" t="s">
        <v>8</v>
      </c>
      <c r="F11" s="10" t="s">
        <v>9</v>
      </c>
      <c r="G11" s="4"/>
    </row>
    <row r="12" spans="1:7" s="2" customFormat="1" x14ac:dyDescent="0.25">
      <c r="B12" s="59"/>
      <c r="C12" s="87" t="s">
        <v>14</v>
      </c>
      <c r="D12" s="12"/>
      <c r="E12" s="69"/>
      <c r="F12" s="14"/>
      <c r="G12" s="4"/>
    </row>
    <row r="13" spans="1:7" s="2" customFormat="1" x14ac:dyDescent="0.25">
      <c r="A13" s="38"/>
      <c r="B13" s="59">
        <v>113</v>
      </c>
      <c r="C13" s="16"/>
      <c r="D13" s="11" t="s">
        <v>206</v>
      </c>
      <c r="E13" s="69"/>
      <c r="F13" s="17" t="s">
        <v>207</v>
      </c>
      <c r="G13" s="4"/>
    </row>
    <row r="14" spans="1:7" s="2" customFormat="1" ht="33.75" x14ac:dyDescent="0.25">
      <c r="A14" s="38"/>
      <c r="B14" s="59">
        <v>114</v>
      </c>
      <c r="C14" s="16"/>
      <c r="D14" s="11" t="s">
        <v>224</v>
      </c>
      <c r="E14" s="69">
        <f>80+80+65+80+160+160+80+160+80+160+80+160+ 80+80+160+160+80+80+80+80+80+80+80+80+80+65+80+160+160+80+240+80+65+65+160+80+80+195+371+318+530+1166+1272+260+195+130</f>
        <v>8297</v>
      </c>
      <c r="F14" s="17" t="s">
        <v>225</v>
      </c>
      <c r="G14" s="4"/>
    </row>
    <row r="15" spans="1:7" s="2" customFormat="1" x14ac:dyDescent="0.25">
      <c r="A15" s="38"/>
      <c r="B15" s="59">
        <v>115</v>
      </c>
      <c r="C15" s="16"/>
      <c r="D15" s="11" t="s">
        <v>208</v>
      </c>
      <c r="E15" s="69"/>
      <c r="F15" s="17" t="s">
        <v>207</v>
      </c>
      <c r="G15" s="4"/>
    </row>
    <row r="16" spans="1:7" s="2" customFormat="1" ht="33.75" x14ac:dyDescent="0.25">
      <c r="A16" s="38"/>
      <c r="B16" s="59">
        <v>116</v>
      </c>
      <c r="C16" s="16"/>
      <c r="D16" s="48" t="s">
        <v>226</v>
      </c>
      <c r="E16" s="69">
        <f>1200</f>
        <v>1200</v>
      </c>
      <c r="F16" s="17" t="s">
        <v>227</v>
      </c>
      <c r="G16" s="4"/>
    </row>
    <row r="17" spans="1:8" s="2" customFormat="1" ht="33.75" x14ac:dyDescent="0.25">
      <c r="A17" s="38"/>
      <c r="B17" s="59">
        <v>117</v>
      </c>
      <c r="C17" s="16"/>
      <c r="D17" s="48" t="s">
        <v>228</v>
      </c>
      <c r="E17" s="69">
        <v>2170</v>
      </c>
      <c r="F17" s="17" t="s">
        <v>229</v>
      </c>
      <c r="G17" s="4"/>
    </row>
    <row r="18" spans="1:8" s="2" customFormat="1" ht="33.75" x14ac:dyDescent="0.25">
      <c r="A18" s="38"/>
      <c r="B18" s="59">
        <v>118</v>
      </c>
      <c r="C18" s="16"/>
      <c r="D18" s="48" t="s">
        <v>235</v>
      </c>
      <c r="E18" s="69">
        <v>190</v>
      </c>
      <c r="F18" s="17" t="s">
        <v>230</v>
      </c>
      <c r="G18" s="4"/>
    </row>
    <row r="19" spans="1:8" s="2" customFormat="1" x14ac:dyDescent="0.25">
      <c r="A19" s="38"/>
      <c r="B19" s="59">
        <v>119</v>
      </c>
      <c r="C19" s="16"/>
      <c r="D19" s="48" t="s">
        <v>231</v>
      </c>
      <c r="E19" s="69">
        <v>190</v>
      </c>
      <c r="F19" s="17" t="s">
        <v>232</v>
      </c>
      <c r="G19" s="4"/>
    </row>
    <row r="20" spans="1:8" s="2" customFormat="1" x14ac:dyDescent="0.25">
      <c r="A20" s="38"/>
      <c r="B20" s="59"/>
      <c r="C20" s="87" t="s">
        <v>26</v>
      </c>
      <c r="D20" s="12"/>
      <c r="E20" s="69"/>
      <c r="F20" s="17"/>
      <c r="G20" s="4"/>
    </row>
    <row r="21" spans="1:8" s="2" customFormat="1" ht="22.5" x14ac:dyDescent="0.25">
      <c r="A21" s="38"/>
      <c r="B21" s="59">
        <v>120</v>
      </c>
      <c r="C21" s="34">
        <v>41808</v>
      </c>
      <c r="D21" s="11" t="s">
        <v>209</v>
      </c>
      <c r="E21" s="70">
        <f>1392+1392</f>
        <v>2784</v>
      </c>
      <c r="F21" s="17" t="s">
        <v>100</v>
      </c>
      <c r="G21" s="28"/>
    </row>
    <row r="22" spans="1:8" s="2" customFormat="1" ht="22.5" x14ac:dyDescent="0.25">
      <c r="A22" s="38"/>
      <c r="B22" s="59">
        <v>121</v>
      </c>
      <c r="C22" s="34">
        <v>41800</v>
      </c>
      <c r="D22" s="11" t="s">
        <v>210</v>
      </c>
      <c r="E22" s="71">
        <v>887.5</v>
      </c>
      <c r="F22" s="17" t="s">
        <v>211</v>
      </c>
      <c r="G22" s="4"/>
      <c r="H22" s="32"/>
    </row>
    <row r="23" spans="1:8" s="2" customFormat="1" ht="22.5" x14ac:dyDescent="0.25">
      <c r="A23" s="38"/>
      <c r="B23" s="59">
        <v>122</v>
      </c>
      <c r="C23" s="34">
        <v>41800</v>
      </c>
      <c r="D23" s="11" t="s">
        <v>210</v>
      </c>
      <c r="E23" s="71">
        <v>887.5</v>
      </c>
      <c r="F23" s="17" t="s">
        <v>212</v>
      </c>
      <c r="G23" s="4"/>
      <c r="H23" s="32"/>
    </row>
    <row r="24" spans="1:8" s="2" customFormat="1" ht="22.5" x14ac:dyDescent="0.25">
      <c r="A24" s="38"/>
      <c r="B24" s="59">
        <v>123</v>
      </c>
      <c r="C24" s="34" t="s">
        <v>214</v>
      </c>
      <c r="D24" s="11" t="s">
        <v>215</v>
      </c>
      <c r="E24" s="72">
        <v>785</v>
      </c>
      <c r="F24" s="17" t="s">
        <v>213</v>
      </c>
      <c r="G24" s="4"/>
      <c r="H24" s="32"/>
    </row>
    <row r="25" spans="1:8" s="2" customFormat="1" ht="22.5" x14ac:dyDescent="0.25">
      <c r="A25" s="38"/>
      <c r="B25" s="59">
        <v>124</v>
      </c>
      <c r="C25" s="34" t="s">
        <v>217</v>
      </c>
      <c r="D25" s="11" t="s">
        <v>216</v>
      </c>
      <c r="E25" s="72">
        <v>370</v>
      </c>
      <c r="F25" s="17" t="s">
        <v>213</v>
      </c>
      <c r="G25" s="4"/>
      <c r="H25" s="32"/>
    </row>
    <row r="26" spans="1:8" s="2" customFormat="1" ht="22.5" x14ac:dyDescent="0.25">
      <c r="A26" s="38"/>
      <c r="B26" s="59">
        <v>125</v>
      </c>
      <c r="C26" s="34" t="s">
        <v>218</v>
      </c>
      <c r="D26" s="11" t="s">
        <v>216</v>
      </c>
      <c r="E26" s="72">
        <v>380</v>
      </c>
      <c r="F26" s="17" t="s">
        <v>213</v>
      </c>
      <c r="G26" s="4"/>
      <c r="H26" s="32"/>
    </row>
    <row r="27" spans="1:8" s="2" customFormat="1" ht="22.5" x14ac:dyDescent="0.25">
      <c r="A27" s="38"/>
      <c r="B27" s="59">
        <v>126</v>
      </c>
      <c r="C27" s="34" t="s">
        <v>219</v>
      </c>
      <c r="D27" s="11" t="s">
        <v>220</v>
      </c>
      <c r="E27" s="72">
        <v>365</v>
      </c>
      <c r="F27" s="17" t="s">
        <v>213</v>
      </c>
      <c r="G27" s="4"/>
      <c r="H27" s="32"/>
    </row>
    <row r="28" spans="1:8" s="2" customFormat="1" x14ac:dyDescent="0.25">
      <c r="A28" s="38"/>
      <c r="B28" s="59"/>
      <c r="C28" s="23" t="s">
        <v>10</v>
      </c>
      <c r="D28" s="11"/>
      <c r="E28" s="73">
        <f>SUM(E13:E27)</f>
        <v>18506</v>
      </c>
      <c r="F28" s="17"/>
      <c r="G28" s="4"/>
      <c r="H28" s="32"/>
    </row>
    <row r="29" spans="1:8" s="2" customFormat="1" x14ac:dyDescent="0.25">
      <c r="B29" s="93"/>
      <c r="E29" s="94"/>
    </row>
    <row r="30" spans="1:8" s="2" customFormat="1" x14ac:dyDescent="0.25">
      <c r="B30" s="93"/>
      <c r="E30" s="94"/>
    </row>
    <row r="31" spans="1:8" s="2" customFormat="1" x14ac:dyDescent="0.25">
      <c r="B31" s="93"/>
      <c r="E31" s="94"/>
    </row>
    <row r="32" spans="1:8" s="2" customFormat="1" x14ac:dyDescent="0.25">
      <c r="B32" s="93"/>
      <c r="E32" s="94"/>
    </row>
    <row r="33" spans="1:7" s="2" customFormat="1" x14ac:dyDescent="0.25">
      <c r="B33" s="93"/>
      <c r="E33" s="94"/>
    </row>
    <row r="34" spans="1:7" s="2" customFormat="1" x14ac:dyDescent="0.25">
      <c r="B34" s="93"/>
      <c r="E34" s="94"/>
    </row>
    <row r="35" spans="1:7" s="2" customFormat="1" x14ac:dyDescent="0.25">
      <c r="B35" s="106" t="s">
        <v>0</v>
      </c>
      <c r="C35" s="106"/>
      <c r="D35" s="106"/>
      <c r="E35" s="106"/>
      <c r="F35" s="106"/>
      <c r="G35" s="4"/>
    </row>
    <row r="36" spans="1:7" s="2" customFormat="1" x14ac:dyDescent="0.25">
      <c r="A36" s="3"/>
      <c r="B36" s="106" t="s">
        <v>1</v>
      </c>
      <c r="C36" s="106"/>
      <c r="D36" s="106"/>
      <c r="E36" s="106"/>
      <c r="F36" s="106"/>
      <c r="G36" s="4"/>
    </row>
    <row r="37" spans="1:7" s="2" customFormat="1" x14ac:dyDescent="0.25">
      <c r="B37" s="106" t="s">
        <v>2</v>
      </c>
      <c r="C37" s="106"/>
      <c r="D37" s="106"/>
      <c r="E37" s="106"/>
      <c r="F37" s="106"/>
      <c r="G37" s="4"/>
    </row>
    <row r="38" spans="1:7" s="2" customFormat="1" x14ac:dyDescent="0.25">
      <c r="B38" s="57"/>
      <c r="C38" s="105"/>
      <c r="D38" s="105"/>
      <c r="E38" s="66"/>
      <c r="F38" s="105"/>
      <c r="G38" s="4"/>
    </row>
    <row r="39" spans="1:7" s="2" customFormat="1" x14ac:dyDescent="0.25">
      <c r="B39" s="57" t="s">
        <v>3</v>
      </c>
      <c r="C39" s="5"/>
      <c r="D39" s="6" t="s">
        <v>12</v>
      </c>
      <c r="E39" s="66"/>
      <c r="F39" s="7" t="s">
        <v>446</v>
      </c>
      <c r="G39" s="6"/>
    </row>
    <row r="40" spans="1:7" s="2" customFormat="1" x14ac:dyDescent="0.25">
      <c r="B40" s="57" t="s">
        <v>4</v>
      </c>
      <c r="C40" s="8"/>
      <c r="D40" s="8" t="s">
        <v>16</v>
      </c>
      <c r="E40" s="66"/>
      <c r="F40" s="7" t="s">
        <v>424</v>
      </c>
      <c r="G40" s="5"/>
    </row>
    <row r="41" spans="1:7" s="2" customFormat="1" x14ac:dyDescent="0.25">
      <c r="B41" s="57" t="s">
        <v>249</v>
      </c>
      <c r="C41" s="9"/>
      <c r="D41" s="9"/>
      <c r="E41" s="67"/>
      <c r="F41" s="9"/>
      <c r="G41" s="4"/>
    </row>
    <row r="42" spans="1:7" s="2" customFormat="1" ht="22.5" x14ac:dyDescent="0.25">
      <c r="B42" s="58" t="s">
        <v>5</v>
      </c>
      <c r="C42" s="10" t="s">
        <v>6</v>
      </c>
      <c r="D42" s="10" t="s">
        <v>7</v>
      </c>
      <c r="E42" s="68" t="s">
        <v>8</v>
      </c>
      <c r="F42" s="10" t="s">
        <v>9</v>
      </c>
      <c r="G42" s="4"/>
    </row>
    <row r="43" spans="1:7" s="2" customFormat="1" ht="33.75" x14ac:dyDescent="0.25">
      <c r="B43" s="59">
        <v>127</v>
      </c>
      <c r="C43" s="34" t="s">
        <v>221</v>
      </c>
      <c r="D43" s="11" t="s">
        <v>222</v>
      </c>
      <c r="E43" s="72">
        <f>5975+5775+5935+7665</f>
        <v>25350</v>
      </c>
      <c r="F43" s="17" t="s">
        <v>223</v>
      </c>
      <c r="G43" s="4"/>
    </row>
    <row r="44" spans="1:7" s="2" customFormat="1" ht="33.75" x14ac:dyDescent="0.25">
      <c r="A44" s="38"/>
      <c r="B44" s="59">
        <v>128</v>
      </c>
      <c r="C44" s="16"/>
      <c r="D44" s="11" t="s">
        <v>233</v>
      </c>
      <c r="E44" s="69">
        <v>24193</v>
      </c>
      <c r="F44" s="17" t="s">
        <v>225</v>
      </c>
      <c r="G44" s="4"/>
    </row>
    <row r="45" spans="1:7" s="2" customFormat="1" ht="33.75" x14ac:dyDescent="0.25">
      <c r="A45" s="38"/>
      <c r="B45" s="59">
        <v>129</v>
      </c>
      <c r="C45" s="16"/>
      <c r="D45" s="48" t="s">
        <v>252</v>
      </c>
      <c r="E45" s="69">
        <v>6200</v>
      </c>
      <c r="F45" s="17" t="s">
        <v>227</v>
      </c>
      <c r="G45" s="4"/>
    </row>
    <row r="46" spans="1:7" s="2" customFormat="1" ht="33.75" x14ac:dyDescent="0.25">
      <c r="A46" s="38"/>
      <c r="B46" s="59">
        <v>130</v>
      </c>
      <c r="C46" s="16"/>
      <c r="D46" s="48" t="s">
        <v>253</v>
      </c>
      <c r="E46" s="69">
        <v>10227</v>
      </c>
      <c r="F46" s="17" t="s">
        <v>229</v>
      </c>
      <c r="G46" s="4"/>
    </row>
    <row r="47" spans="1:7" s="2" customFormat="1" ht="33.75" x14ac:dyDescent="0.25">
      <c r="A47" s="38"/>
      <c r="B47" s="59">
        <v>131</v>
      </c>
      <c r="C47" s="16"/>
      <c r="D47" s="48" t="s">
        <v>234</v>
      </c>
      <c r="E47" s="69">
        <v>370</v>
      </c>
      <c r="F47" s="17" t="s">
        <v>230</v>
      </c>
      <c r="G47" s="4"/>
    </row>
    <row r="48" spans="1:7" s="2" customFormat="1" ht="22.5" x14ac:dyDescent="0.25">
      <c r="A48" s="38"/>
      <c r="B48" s="59">
        <v>132</v>
      </c>
      <c r="C48" s="16"/>
      <c r="D48" s="48" t="s">
        <v>236</v>
      </c>
      <c r="E48" s="69">
        <v>5970</v>
      </c>
      <c r="F48" s="17" t="s">
        <v>237</v>
      </c>
      <c r="G48" s="4"/>
    </row>
    <row r="49" spans="1:8" s="2" customFormat="1" x14ac:dyDescent="0.25">
      <c r="A49" s="38"/>
      <c r="B49" s="59"/>
      <c r="C49" s="89" t="s">
        <v>53</v>
      </c>
      <c r="D49" s="48"/>
      <c r="E49" s="69"/>
      <c r="F49" s="17"/>
      <c r="G49" s="4"/>
    </row>
    <row r="50" spans="1:8" s="2" customFormat="1" ht="45" x14ac:dyDescent="0.25">
      <c r="A50" s="38"/>
      <c r="B50" s="59">
        <v>133</v>
      </c>
      <c r="D50" s="16" t="s">
        <v>238</v>
      </c>
      <c r="E50" s="69">
        <f>3600+2200</f>
        <v>5800</v>
      </c>
      <c r="F50" s="17" t="s">
        <v>239</v>
      </c>
      <c r="G50" s="4"/>
    </row>
    <row r="51" spans="1:8" s="2" customFormat="1" ht="33.75" x14ac:dyDescent="0.25">
      <c r="A51" s="38"/>
      <c r="B51" s="59">
        <v>134</v>
      </c>
      <c r="C51" s="87"/>
      <c r="D51" s="12" t="s">
        <v>240</v>
      </c>
      <c r="E51" s="69">
        <v>900</v>
      </c>
      <c r="F51" s="17" t="s">
        <v>241</v>
      </c>
      <c r="G51" s="4"/>
    </row>
    <row r="52" spans="1:8" s="2" customFormat="1" ht="33.75" x14ac:dyDescent="0.25">
      <c r="A52" s="38"/>
      <c r="B52" s="59">
        <v>135</v>
      </c>
      <c r="C52" s="34"/>
      <c r="D52" s="12" t="s">
        <v>242</v>
      </c>
      <c r="E52" s="70">
        <v>900</v>
      </c>
      <c r="F52" s="17" t="s">
        <v>241</v>
      </c>
      <c r="G52" s="28"/>
    </row>
    <row r="53" spans="1:8" s="2" customFormat="1" ht="33.75" x14ac:dyDescent="0.25">
      <c r="A53" s="38"/>
      <c r="B53" s="59">
        <v>136</v>
      </c>
      <c r="C53" s="34"/>
      <c r="D53" s="12" t="s">
        <v>243</v>
      </c>
      <c r="E53" s="70">
        <v>900</v>
      </c>
      <c r="F53" s="17" t="s">
        <v>241</v>
      </c>
      <c r="G53" s="4"/>
      <c r="H53" s="32"/>
    </row>
    <row r="54" spans="1:8" s="2" customFormat="1" ht="33.75" x14ac:dyDescent="0.25">
      <c r="A54" s="38"/>
      <c r="B54" s="59">
        <v>137</v>
      </c>
      <c r="C54" s="34"/>
      <c r="D54" s="12" t="s">
        <v>244</v>
      </c>
      <c r="E54" s="70">
        <v>900</v>
      </c>
      <c r="F54" s="17" t="s">
        <v>241</v>
      </c>
      <c r="G54" s="4"/>
      <c r="H54" s="32"/>
    </row>
    <row r="55" spans="1:8" s="2" customFormat="1" x14ac:dyDescent="0.25">
      <c r="A55" s="38"/>
      <c r="B55" s="59"/>
      <c r="C55" s="23" t="s">
        <v>10</v>
      </c>
      <c r="D55" s="11"/>
      <c r="E55" s="68">
        <f>SUM(E43:E54)</f>
        <v>81710</v>
      </c>
      <c r="F55" s="17"/>
      <c r="G55" s="4"/>
      <c r="H55" s="32"/>
    </row>
    <row r="56" spans="1:8" s="3" customFormat="1" x14ac:dyDescent="0.25">
      <c r="A56" s="49"/>
      <c r="B56" s="60"/>
      <c r="C56" s="44"/>
      <c r="D56" s="20"/>
      <c r="E56" s="74"/>
      <c r="F56" s="22"/>
      <c r="G56" s="19"/>
      <c r="H56" s="50"/>
    </row>
    <row r="57" spans="1:8" s="3" customFormat="1" x14ac:dyDescent="0.25">
      <c r="A57" s="49"/>
      <c r="B57" s="60"/>
      <c r="C57" s="44"/>
      <c r="D57" s="20"/>
      <c r="E57" s="74"/>
      <c r="F57" s="22"/>
      <c r="G57" s="19"/>
      <c r="H57" s="50"/>
    </row>
    <row r="58" spans="1:8" s="3" customFormat="1" x14ac:dyDescent="0.25">
      <c r="A58" s="49"/>
      <c r="B58" s="60"/>
      <c r="C58" s="44"/>
      <c r="D58" s="20"/>
      <c r="E58" s="74"/>
      <c r="F58" s="22"/>
      <c r="G58" s="19"/>
      <c r="H58" s="50"/>
    </row>
    <row r="59" spans="1:8" s="2" customFormat="1" x14ac:dyDescent="0.25">
      <c r="B59" s="93"/>
      <c r="E59" s="94"/>
    </row>
    <row r="60" spans="1:8" s="2" customFormat="1" x14ac:dyDescent="0.25">
      <c r="B60" s="93"/>
      <c r="E60" s="94"/>
    </row>
    <row r="61" spans="1:8" s="2" customFormat="1" x14ac:dyDescent="0.25">
      <c r="B61" s="93"/>
      <c r="E61" s="94"/>
    </row>
    <row r="62" spans="1:8" s="2" customFormat="1" x14ac:dyDescent="0.25">
      <c r="B62" s="106" t="s">
        <v>0</v>
      </c>
      <c r="C62" s="106"/>
      <c r="D62" s="106"/>
      <c r="E62" s="106"/>
      <c r="F62" s="106"/>
      <c r="G62" s="4"/>
    </row>
    <row r="63" spans="1:8" s="2" customFormat="1" x14ac:dyDescent="0.25">
      <c r="A63" s="3"/>
      <c r="B63" s="106" t="s">
        <v>1</v>
      </c>
      <c r="C63" s="106"/>
      <c r="D63" s="106"/>
      <c r="E63" s="106"/>
      <c r="F63" s="106"/>
      <c r="G63" s="4"/>
    </row>
    <row r="64" spans="1:8" s="2" customFormat="1" x14ac:dyDescent="0.25">
      <c r="B64" s="106" t="s">
        <v>2</v>
      </c>
      <c r="C64" s="106"/>
      <c r="D64" s="106"/>
      <c r="E64" s="106"/>
      <c r="F64" s="106"/>
      <c r="G64" s="4"/>
    </row>
    <row r="65" spans="1:8" s="2" customFormat="1" x14ac:dyDescent="0.25">
      <c r="B65" s="57"/>
      <c r="C65" s="105"/>
      <c r="D65" s="105"/>
      <c r="E65" s="66"/>
      <c r="F65" s="105"/>
      <c r="G65" s="4"/>
    </row>
    <row r="66" spans="1:8" s="2" customFormat="1" x14ac:dyDescent="0.25">
      <c r="B66" s="57" t="s">
        <v>3</v>
      </c>
      <c r="C66" s="5"/>
      <c r="D66" s="6" t="s">
        <v>12</v>
      </c>
      <c r="E66" s="66"/>
      <c r="F66" s="7" t="s">
        <v>446</v>
      </c>
      <c r="G66" s="6"/>
    </row>
    <row r="67" spans="1:8" s="2" customFormat="1" x14ac:dyDescent="0.25">
      <c r="B67" s="57" t="s">
        <v>4</v>
      </c>
      <c r="C67" s="8"/>
      <c r="D67" s="8" t="s">
        <v>16</v>
      </c>
      <c r="E67" s="66"/>
      <c r="F67" s="7" t="s">
        <v>425</v>
      </c>
      <c r="G67" s="5"/>
    </row>
    <row r="68" spans="1:8" s="2" customFormat="1" x14ac:dyDescent="0.25">
      <c r="B68" s="57" t="s">
        <v>249</v>
      </c>
      <c r="C68" s="9"/>
      <c r="D68" s="9"/>
      <c r="E68" s="67"/>
      <c r="F68" s="9"/>
      <c r="G68" s="4"/>
    </row>
    <row r="69" spans="1:8" s="2" customFormat="1" ht="22.5" x14ac:dyDescent="0.25">
      <c r="B69" s="58" t="s">
        <v>5</v>
      </c>
      <c r="C69" s="10" t="s">
        <v>6</v>
      </c>
      <c r="D69" s="10" t="s">
        <v>7</v>
      </c>
      <c r="E69" s="68" t="s">
        <v>8</v>
      </c>
      <c r="F69" s="10" t="s">
        <v>9</v>
      </c>
      <c r="G69" s="4"/>
    </row>
    <row r="70" spans="1:8" s="2" customFormat="1" ht="33.75" x14ac:dyDescent="0.25">
      <c r="B70" s="59">
        <v>138</v>
      </c>
      <c r="C70" s="34"/>
      <c r="D70" s="12" t="s">
        <v>245</v>
      </c>
      <c r="E70" s="70">
        <v>900</v>
      </c>
      <c r="F70" s="17" t="s">
        <v>241</v>
      </c>
      <c r="G70" s="4"/>
    </row>
    <row r="71" spans="1:8" s="2" customFormat="1" ht="33.75" x14ac:dyDescent="0.25">
      <c r="A71" s="38"/>
      <c r="B71" s="59">
        <v>139</v>
      </c>
      <c r="C71" s="16"/>
      <c r="D71" s="12" t="s">
        <v>246</v>
      </c>
      <c r="E71" s="70">
        <v>900</v>
      </c>
      <c r="F71" s="17" t="s">
        <v>241</v>
      </c>
      <c r="G71" s="4"/>
    </row>
    <row r="72" spans="1:8" s="2" customFormat="1" ht="33.75" x14ac:dyDescent="0.25">
      <c r="A72" s="38"/>
      <c r="B72" s="59">
        <v>140</v>
      </c>
      <c r="C72" s="16"/>
      <c r="D72" s="12" t="s">
        <v>247</v>
      </c>
      <c r="E72" s="70">
        <v>900</v>
      </c>
      <c r="F72" s="17" t="s">
        <v>241</v>
      </c>
      <c r="G72" s="4"/>
    </row>
    <row r="73" spans="1:8" s="2" customFormat="1" ht="33.75" x14ac:dyDescent="0.25">
      <c r="A73" s="38"/>
      <c r="B73" s="59">
        <v>141</v>
      </c>
      <c r="C73" s="16"/>
      <c r="D73" s="11" t="s">
        <v>222</v>
      </c>
      <c r="E73" s="72">
        <f>7325+6900+7855+6880</f>
        <v>28960</v>
      </c>
      <c r="F73" s="17" t="s">
        <v>223</v>
      </c>
      <c r="G73" s="4"/>
    </row>
    <row r="74" spans="1:8" s="2" customFormat="1" x14ac:dyDescent="0.25">
      <c r="A74" s="38"/>
      <c r="B74" s="59"/>
      <c r="C74" s="23" t="s">
        <v>10</v>
      </c>
      <c r="D74" s="11"/>
      <c r="E74" s="68">
        <f>SUM(E70:E73)</f>
        <v>31660</v>
      </c>
      <c r="F74" s="17"/>
      <c r="G74" s="4"/>
      <c r="H74" s="32"/>
    </row>
    <row r="75" spans="1:8" s="2" customFormat="1" x14ac:dyDescent="0.25">
      <c r="B75" s="93"/>
      <c r="E75" s="94"/>
    </row>
    <row r="76" spans="1:8" s="2" customFormat="1" x14ac:dyDescent="0.25">
      <c r="B76" s="93"/>
      <c r="E76" s="94"/>
    </row>
    <row r="77" spans="1:8" s="2" customFormat="1" x14ac:dyDescent="0.25">
      <c r="B77" s="93"/>
      <c r="E77" s="94"/>
    </row>
    <row r="78" spans="1:8" s="2" customFormat="1" x14ac:dyDescent="0.25">
      <c r="B78" s="93"/>
      <c r="E78" s="94"/>
    </row>
    <row r="79" spans="1:8" s="2" customFormat="1" x14ac:dyDescent="0.25">
      <c r="B79" s="93"/>
      <c r="E79" s="94"/>
    </row>
    <row r="80" spans="1:8" s="2" customFormat="1" x14ac:dyDescent="0.25">
      <c r="B80" s="93"/>
      <c r="E80" s="94"/>
    </row>
    <row r="81" spans="2:5" s="2" customFormat="1" x14ac:dyDescent="0.25">
      <c r="B81" s="93"/>
      <c r="E81" s="94"/>
    </row>
    <row r="82" spans="2:5" s="2" customFormat="1" x14ac:dyDescent="0.25">
      <c r="B82" s="93"/>
      <c r="E82" s="94"/>
    </row>
    <row r="83" spans="2:5" s="2" customFormat="1" x14ac:dyDescent="0.25">
      <c r="B83" s="93"/>
      <c r="E83" s="94"/>
    </row>
    <row r="84" spans="2:5" s="2" customFormat="1" x14ac:dyDescent="0.25">
      <c r="B84" s="93"/>
      <c r="E84" s="94"/>
    </row>
    <row r="85" spans="2:5" s="2" customFormat="1" x14ac:dyDescent="0.25">
      <c r="B85" s="93"/>
      <c r="E85" s="94"/>
    </row>
    <row r="86" spans="2:5" s="2" customFormat="1" x14ac:dyDescent="0.25">
      <c r="B86" s="93"/>
      <c r="E86" s="94"/>
    </row>
    <row r="87" spans="2:5" s="2" customFormat="1" x14ac:dyDescent="0.25">
      <c r="B87" s="93"/>
      <c r="E87" s="94"/>
    </row>
    <row r="88" spans="2:5" s="2" customFormat="1" x14ac:dyDescent="0.25">
      <c r="B88" s="93"/>
      <c r="E88" s="94"/>
    </row>
    <row r="89" spans="2:5" s="2" customFormat="1" x14ac:dyDescent="0.25">
      <c r="B89" s="93"/>
      <c r="E89" s="94"/>
    </row>
    <row r="90" spans="2:5" s="2" customFormat="1" x14ac:dyDescent="0.25">
      <c r="B90" s="93"/>
      <c r="E90" s="94"/>
    </row>
    <row r="91" spans="2:5" s="2" customFormat="1" x14ac:dyDescent="0.25">
      <c r="B91" s="93"/>
      <c r="E91" s="94"/>
    </row>
    <row r="92" spans="2:5" s="2" customFormat="1" x14ac:dyDescent="0.25">
      <c r="B92" s="93"/>
      <c r="E92" s="94"/>
    </row>
    <row r="93" spans="2:5" s="2" customFormat="1" x14ac:dyDescent="0.25">
      <c r="B93" s="93"/>
      <c r="E93" s="94"/>
    </row>
    <row r="94" spans="2:5" s="2" customFormat="1" x14ac:dyDescent="0.25">
      <c r="B94" s="93"/>
      <c r="E94" s="94"/>
    </row>
    <row r="95" spans="2:5" s="2" customFormat="1" x14ac:dyDescent="0.25">
      <c r="B95" s="93"/>
      <c r="E95" s="94"/>
    </row>
    <row r="96" spans="2:5" s="2" customFormat="1" x14ac:dyDescent="0.25">
      <c r="B96" s="93"/>
      <c r="E96" s="94"/>
    </row>
    <row r="97" spans="1:8" s="2" customFormat="1" x14ac:dyDescent="0.25">
      <c r="B97" s="106" t="s">
        <v>0</v>
      </c>
      <c r="C97" s="106"/>
      <c r="D97" s="106"/>
      <c r="E97" s="106"/>
      <c r="F97" s="106"/>
      <c r="G97" s="4"/>
    </row>
    <row r="98" spans="1:8" s="2" customFormat="1" x14ac:dyDescent="0.25">
      <c r="A98" s="3"/>
      <c r="B98" s="106" t="s">
        <v>1</v>
      </c>
      <c r="C98" s="106"/>
      <c r="D98" s="106"/>
      <c r="E98" s="106"/>
      <c r="F98" s="106"/>
      <c r="G98" s="4"/>
    </row>
    <row r="99" spans="1:8" s="2" customFormat="1" x14ac:dyDescent="0.25">
      <c r="B99" s="106" t="s">
        <v>2</v>
      </c>
      <c r="C99" s="106"/>
      <c r="D99" s="106"/>
      <c r="E99" s="106"/>
      <c r="F99" s="106"/>
      <c r="G99" s="4"/>
    </row>
    <row r="100" spans="1:8" s="2" customFormat="1" x14ac:dyDescent="0.25">
      <c r="B100" s="57"/>
      <c r="C100" s="105"/>
      <c r="D100" s="105"/>
      <c r="E100" s="66"/>
      <c r="F100" s="105"/>
      <c r="G100" s="4"/>
    </row>
    <row r="101" spans="1:8" s="2" customFormat="1" x14ac:dyDescent="0.25">
      <c r="B101" s="57" t="s">
        <v>3</v>
      </c>
      <c r="C101" s="5"/>
      <c r="D101" s="6" t="s">
        <v>12</v>
      </c>
      <c r="E101" s="66"/>
      <c r="F101" s="7" t="s">
        <v>446</v>
      </c>
      <c r="G101" s="6"/>
    </row>
    <row r="102" spans="1:8" s="2" customFormat="1" x14ac:dyDescent="0.25">
      <c r="B102" s="57" t="s">
        <v>4</v>
      </c>
      <c r="C102" s="8"/>
      <c r="D102" s="8" t="s">
        <v>16</v>
      </c>
      <c r="E102" s="66"/>
      <c r="F102" s="7" t="s">
        <v>426</v>
      </c>
      <c r="G102" s="5"/>
    </row>
    <row r="103" spans="1:8" s="2" customFormat="1" x14ac:dyDescent="0.25">
      <c r="B103" s="57" t="s">
        <v>249</v>
      </c>
      <c r="C103" s="9"/>
      <c r="D103" s="9"/>
      <c r="E103" s="67"/>
      <c r="F103" s="9"/>
      <c r="G103" s="4"/>
    </row>
    <row r="104" spans="1:8" s="2" customFormat="1" ht="22.5" x14ac:dyDescent="0.25">
      <c r="B104" s="58" t="s">
        <v>5</v>
      </c>
      <c r="C104" s="10" t="s">
        <v>6</v>
      </c>
      <c r="D104" s="10" t="s">
        <v>7</v>
      </c>
      <c r="E104" s="68" t="s">
        <v>8</v>
      </c>
      <c r="F104" s="10" t="s">
        <v>9</v>
      </c>
    </row>
    <row r="105" spans="1:8" s="2" customFormat="1" ht="340.5" customHeight="1" x14ac:dyDescent="0.25">
      <c r="B105" s="59">
        <v>142</v>
      </c>
      <c r="C105" s="16"/>
      <c r="D105" s="11" t="s">
        <v>248</v>
      </c>
      <c r="E105" s="69">
        <v>256</v>
      </c>
      <c r="F105" s="17" t="s">
        <v>88</v>
      </c>
    </row>
    <row r="106" spans="1:8" s="2" customFormat="1" ht="33.75" x14ac:dyDescent="0.25">
      <c r="B106" s="62">
        <v>143</v>
      </c>
      <c r="C106" s="51"/>
      <c r="D106" s="11" t="s">
        <v>250</v>
      </c>
      <c r="E106" s="69">
        <v>38224</v>
      </c>
      <c r="F106" s="17" t="s">
        <v>225</v>
      </c>
    </row>
    <row r="107" spans="1:8" s="2" customFormat="1" ht="33.75" x14ac:dyDescent="0.25">
      <c r="B107" s="62">
        <v>144</v>
      </c>
      <c r="C107" s="51"/>
      <c r="D107" s="11" t="s">
        <v>251</v>
      </c>
      <c r="E107" s="69">
        <v>7900</v>
      </c>
      <c r="F107" s="17" t="s">
        <v>227</v>
      </c>
    </row>
    <row r="108" spans="1:8" s="2" customFormat="1" x14ac:dyDescent="0.25">
      <c r="B108" s="61"/>
      <c r="C108" s="23"/>
      <c r="D108" s="23" t="s">
        <v>10</v>
      </c>
      <c r="E108" s="68">
        <f>SUM(E105:E107)</f>
        <v>46380</v>
      </c>
      <c r="F108" s="51"/>
      <c r="G108" s="4"/>
      <c r="H108" s="32"/>
    </row>
    <row r="109" spans="1:8" s="2" customFormat="1" x14ac:dyDescent="0.25">
      <c r="B109" s="93"/>
      <c r="E109" s="94"/>
    </row>
    <row r="110" spans="1:8" s="2" customFormat="1" x14ac:dyDescent="0.25">
      <c r="B110" s="93"/>
      <c r="E110" s="94"/>
    </row>
    <row r="111" spans="1:8" s="2" customFormat="1" x14ac:dyDescent="0.25">
      <c r="B111" s="93"/>
      <c r="E111" s="94"/>
    </row>
    <row r="112" spans="1:8" s="2" customFormat="1" x14ac:dyDescent="0.25">
      <c r="B112" s="93"/>
      <c r="E112" s="94"/>
    </row>
    <row r="113" spans="1:7" s="2" customFormat="1" x14ac:dyDescent="0.25">
      <c r="B113" s="106" t="s">
        <v>0</v>
      </c>
      <c r="C113" s="106"/>
      <c r="D113" s="106"/>
      <c r="E113" s="106"/>
      <c r="F113" s="106"/>
      <c r="G113" s="4"/>
    </row>
    <row r="114" spans="1:7" s="2" customFormat="1" x14ac:dyDescent="0.25">
      <c r="A114" s="3"/>
      <c r="B114" s="106" t="s">
        <v>1</v>
      </c>
      <c r="C114" s="106"/>
      <c r="D114" s="106"/>
      <c r="E114" s="106"/>
      <c r="F114" s="106"/>
      <c r="G114" s="4"/>
    </row>
    <row r="115" spans="1:7" s="2" customFormat="1" x14ac:dyDescent="0.25">
      <c r="B115" s="106" t="s">
        <v>2</v>
      </c>
      <c r="C115" s="106"/>
      <c r="D115" s="106"/>
      <c r="E115" s="106"/>
      <c r="F115" s="106"/>
      <c r="G115" s="4"/>
    </row>
    <row r="116" spans="1:7" s="2" customFormat="1" x14ac:dyDescent="0.25">
      <c r="B116" s="57"/>
      <c r="C116" s="105"/>
      <c r="D116" s="105"/>
      <c r="E116" s="66"/>
      <c r="F116" s="105"/>
      <c r="G116" s="4"/>
    </row>
    <row r="117" spans="1:7" s="2" customFormat="1" x14ac:dyDescent="0.25">
      <c r="B117" s="57" t="s">
        <v>3</v>
      </c>
      <c r="C117" s="5"/>
      <c r="D117" s="6" t="s">
        <v>12</v>
      </c>
      <c r="E117" s="66"/>
      <c r="F117" s="7" t="s">
        <v>446</v>
      </c>
      <c r="G117" s="6"/>
    </row>
    <row r="118" spans="1:7" s="2" customFormat="1" x14ac:dyDescent="0.25">
      <c r="B118" s="57" t="s">
        <v>4</v>
      </c>
      <c r="C118" s="8"/>
      <c r="D118" s="8" t="s">
        <v>16</v>
      </c>
      <c r="E118" s="66"/>
      <c r="F118" s="7" t="s">
        <v>427</v>
      </c>
      <c r="G118" s="5"/>
    </row>
    <row r="119" spans="1:7" s="2" customFormat="1" x14ac:dyDescent="0.25">
      <c r="B119" s="57" t="s">
        <v>249</v>
      </c>
      <c r="C119" s="9"/>
      <c r="D119" s="9"/>
      <c r="E119" s="67"/>
      <c r="F119" s="9"/>
      <c r="G119" s="4"/>
    </row>
    <row r="120" spans="1:7" s="2" customFormat="1" ht="22.5" x14ac:dyDescent="0.25">
      <c r="B120" s="58" t="s">
        <v>5</v>
      </c>
      <c r="C120" s="10" t="s">
        <v>6</v>
      </c>
      <c r="D120" s="10" t="s">
        <v>7</v>
      </c>
      <c r="E120" s="68" t="s">
        <v>8</v>
      </c>
      <c r="F120" s="10" t="s">
        <v>9</v>
      </c>
      <c r="G120" s="4"/>
    </row>
    <row r="121" spans="1:7" s="2" customFormat="1" ht="33.75" x14ac:dyDescent="0.25">
      <c r="B121" s="59">
        <v>145</v>
      </c>
      <c r="C121" s="34"/>
      <c r="D121" s="48" t="s">
        <v>254</v>
      </c>
      <c r="E121" s="69">
        <v>7728</v>
      </c>
      <c r="F121" s="17" t="s">
        <v>229</v>
      </c>
      <c r="G121" s="4"/>
    </row>
    <row r="122" spans="1:7" s="2" customFormat="1" ht="33.75" x14ac:dyDescent="0.25">
      <c r="A122" s="38"/>
      <c r="B122" s="59">
        <v>146</v>
      </c>
      <c r="C122" s="16"/>
      <c r="D122" s="48" t="s">
        <v>255</v>
      </c>
      <c r="E122" s="69">
        <v>1300</v>
      </c>
      <c r="F122" s="17" t="s">
        <v>230</v>
      </c>
      <c r="G122" s="4"/>
    </row>
    <row r="123" spans="1:7" s="2" customFormat="1" ht="22.5" x14ac:dyDescent="0.25">
      <c r="A123" s="38"/>
      <c r="B123" s="59">
        <v>147</v>
      </c>
      <c r="C123" s="16"/>
      <c r="D123" s="48" t="s">
        <v>269</v>
      </c>
      <c r="E123" s="69">
        <v>800</v>
      </c>
      <c r="F123" s="17" t="s">
        <v>256</v>
      </c>
      <c r="G123" s="4"/>
    </row>
    <row r="124" spans="1:7" s="2" customFormat="1" ht="22.5" x14ac:dyDescent="0.25">
      <c r="A124" s="38"/>
      <c r="B124" s="59">
        <v>148</v>
      </c>
      <c r="C124" s="16"/>
      <c r="D124" s="48" t="s">
        <v>257</v>
      </c>
      <c r="E124" s="69">
        <v>9377.5</v>
      </c>
      <c r="F124" s="17" t="s">
        <v>237</v>
      </c>
      <c r="G124" s="4"/>
    </row>
    <row r="125" spans="1:7" s="2" customFormat="1" ht="22.5" x14ac:dyDescent="0.25">
      <c r="A125" s="38"/>
      <c r="B125" s="59">
        <v>149</v>
      </c>
      <c r="C125" s="16"/>
      <c r="D125" s="48" t="s">
        <v>259</v>
      </c>
      <c r="E125" s="69">
        <v>732.5</v>
      </c>
      <c r="F125" s="17" t="s">
        <v>258</v>
      </c>
      <c r="G125" s="4"/>
    </row>
    <row r="126" spans="1:7" s="2" customFormat="1" x14ac:dyDescent="0.25">
      <c r="A126" s="38"/>
      <c r="B126" s="59"/>
      <c r="C126" s="89" t="s">
        <v>87</v>
      </c>
      <c r="D126" s="48"/>
      <c r="E126" s="69"/>
      <c r="F126" s="17"/>
      <c r="G126" s="4"/>
    </row>
    <row r="127" spans="1:7" s="2" customFormat="1" ht="56.25" x14ac:dyDescent="0.25">
      <c r="A127" s="38"/>
      <c r="B127" s="59">
        <v>150</v>
      </c>
      <c r="C127" s="89"/>
      <c r="D127" s="48" t="s">
        <v>260</v>
      </c>
      <c r="E127" s="69">
        <v>900</v>
      </c>
      <c r="F127" s="17" t="s">
        <v>261</v>
      </c>
      <c r="G127" s="4"/>
    </row>
    <row r="128" spans="1:7" s="2" customFormat="1" ht="33.75" x14ac:dyDescent="0.25">
      <c r="A128" s="38"/>
      <c r="B128" s="59">
        <v>151</v>
      </c>
      <c r="D128" s="16" t="s">
        <v>263</v>
      </c>
      <c r="E128" s="69">
        <v>900</v>
      </c>
      <c r="F128" s="17" t="s">
        <v>262</v>
      </c>
      <c r="G128" s="4"/>
    </row>
    <row r="129" spans="1:8" s="2" customFormat="1" ht="45" x14ac:dyDescent="0.25">
      <c r="A129" s="38"/>
      <c r="B129" s="59">
        <v>152</v>
      </c>
      <c r="C129" s="87"/>
      <c r="D129" s="16" t="s">
        <v>264</v>
      </c>
      <c r="E129" s="69">
        <f>3600+2200</f>
        <v>5800</v>
      </c>
      <c r="F129" s="17" t="s">
        <v>239</v>
      </c>
      <c r="G129" s="4"/>
    </row>
    <row r="130" spans="1:8" s="2" customFormat="1" ht="33.75" x14ac:dyDescent="0.25">
      <c r="A130" s="38"/>
      <c r="B130" s="59">
        <v>153</v>
      </c>
      <c r="C130" s="34"/>
      <c r="D130" s="11" t="s">
        <v>222</v>
      </c>
      <c r="E130" s="72">
        <f>6995+7010+6715+6670+6950</f>
        <v>34340</v>
      </c>
      <c r="F130" s="17" t="s">
        <v>223</v>
      </c>
      <c r="G130" s="28"/>
    </row>
    <row r="131" spans="1:8" s="2" customFormat="1" x14ac:dyDescent="0.25">
      <c r="A131" s="38"/>
      <c r="B131" s="59"/>
      <c r="C131" s="23" t="s">
        <v>10</v>
      </c>
      <c r="D131" s="11"/>
      <c r="E131" s="68">
        <f>SUM(E121:E130)</f>
        <v>61878</v>
      </c>
      <c r="F131" s="17"/>
      <c r="G131" s="4"/>
      <c r="H131" s="32"/>
    </row>
    <row r="132" spans="1:8" s="2" customFormat="1" x14ac:dyDescent="0.25">
      <c r="B132" s="93"/>
      <c r="E132" s="94"/>
    </row>
    <row r="133" spans="1:8" s="2" customFormat="1" x14ac:dyDescent="0.25">
      <c r="B133" s="93"/>
      <c r="E133" s="94"/>
    </row>
    <row r="134" spans="1:8" s="2" customFormat="1" x14ac:dyDescent="0.25">
      <c r="B134" s="93"/>
      <c r="E134" s="94"/>
    </row>
    <row r="135" spans="1:8" s="2" customFormat="1" x14ac:dyDescent="0.25">
      <c r="B135" s="93"/>
      <c r="E135" s="94"/>
    </row>
    <row r="136" spans="1:8" s="2" customFormat="1" x14ac:dyDescent="0.25">
      <c r="B136" s="93"/>
      <c r="E136" s="94"/>
    </row>
    <row r="137" spans="1:8" s="2" customFormat="1" x14ac:dyDescent="0.25">
      <c r="B137" s="93"/>
      <c r="E137" s="94"/>
    </row>
    <row r="138" spans="1:8" s="2" customFormat="1" x14ac:dyDescent="0.25">
      <c r="B138" s="93"/>
      <c r="E138" s="94"/>
    </row>
    <row r="139" spans="1:8" s="2" customFormat="1" x14ac:dyDescent="0.25">
      <c r="B139" s="93"/>
      <c r="E139" s="94"/>
    </row>
    <row r="140" spans="1:8" s="2" customFormat="1" x14ac:dyDescent="0.25">
      <c r="B140" s="93"/>
      <c r="E140" s="94"/>
    </row>
    <row r="141" spans="1:8" s="2" customFormat="1" x14ac:dyDescent="0.25">
      <c r="B141" s="106" t="s">
        <v>0</v>
      </c>
      <c r="C141" s="106"/>
      <c r="D141" s="106"/>
      <c r="E141" s="106"/>
      <c r="F141" s="106"/>
      <c r="G141" s="4"/>
    </row>
    <row r="142" spans="1:8" s="2" customFormat="1" x14ac:dyDescent="0.25">
      <c r="A142" s="3"/>
      <c r="B142" s="106" t="s">
        <v>1</v>
      </c>
      <c r="C142" s="106"/>
      <c r="D142" s="106"/>
      <c r="E142" s="106"/>
      <c r="F142" s="106"/>
      <c r="G142" s="4"/>
    </row>
    <row r="143" spans="1:8" s="2" customFormat="1" x14ac:dyDescent="0.25">
      <c r="B143" s="106" t="s">
        <v>2</v>
      </c>
      <c r="C143" s="106"/>
      <c r="D143" s="106"/>
      <c r="E143" s="106"/>
      <c r="F143" s="106"/>
      <c r="G143" s="4"/>
    </row>
    <row r="144" spans="1:8" s="2" customFormat="1" x14ac:dyDescent="0.25">
      <c r="B144" s="57"/>
      <c r="C144" s="105"/>
      <c r="D144" s="105"/>
      <c r="E144" s="66"/>
      <c r="F144" s="105"/>
      <c r="G144" s="4"/>
    </row>
    <row r="145" spans="1:8" s="2" customFormat="1" x14ac:dyDescent="0.25">
      <c r="B145" s="57" t="s">
        <v>3</v>
      </c>
      <c r="C145" s="5"/>
      <c r="D145" s="6" t="s">
        <v>12</v>
      </c>
      <c r="E145" s="66"/>
      <c r="F145" s="7" t="s">
        <v>446</v>
      </c>
      <c r="G145" s="6"/>
    </row>
    <row r="146" spans="1:8" s="2" customFormat="1" x14ac:dyDescent="0.25">
      <c r="B146" s="57" t="s">
        <v>4</v>
      </c>
      <c r="C146" s="8"/>
      <c r="D146" s="8" t="s">
        <v>16</v>
      </c>
      <c r="E146" s="66"/>
      <c r="F146" s="7" t="s">
        <v>428</v>
      </c>
      <c r="G146" s="5"/>
    </row>
    <row r="147" spans="1:8" s="2" customFormat="1" x14ac:dyDescent="0.25">
      <c r="B147" s="57" t="s">
        <v>249</v>
      </c>
      <c r="C147" s="9"/>
      <c r="D147" s="9"/>
      <c r="E147" s="67"/>
      <c r="F147" s="9"/>
      <c r="G147" s="4"/>
    </row>
    <row r="148" spans="1:8" s="2" customFormat="1" ht="22.5" x14ac:dyDescent="0.25">
      <c r="B148" s="58" t="s">
        <v>5</v>
      </c>
      <c r="C148" s="10" t="s">
        <v>6</v>
      </c>
      <c r="D148" s="10" t="s">
        <v>7</v>
      </c>
      <c r="E148" s="68" t="s">
        <v>8</v>
      </c>
      <c r="F148" s="10" t="s">
        <v>9</v>
      </c>
    </row>
    <row r="149" spans="1:8" s="2" customFormat="1" ht="315" customHeight="1" x14ac:dyDescent="0.25">
      <c r="B149" s="59">
        <v>154</v>
      </c>
      <c r="C149" s="16"/>
      <c r="D149" s="11" t="s">
        <v>265</v>
      </c>
      <c r="E149" s="69">
        <f>144+121</f>
        <v>265</v>
      </c>
      <c r="F149" s="17" t="s">
        <v>88</v>
      </c>
    </row>
    <row r="150" spans="1:8" s="2" customFormat="1" ht="33.75" x14ac:dyDescent="0.25">
      <c r="B150" s="62">
        <v>155</v>
      </c>
      <c r="C150" s="51"/>
      <c r="D150" s="11" t="s">
        <v>266</v>
      </c>
      <c r="E150" s="69">
        <v>43221</v>
      </c>
      <c r="F150" s="17" t="s">
        <v>225</v>
      </c>
    </row>
    <row r="151" spans="1:8" s="2" customFormat="1" ht="33.75" x14ac:dyDescent="0.25">
      <c r="B151" s="62">
        <v>156</v>
      </c>
      <c r="C151" s="51"/>
      <c r="D151" s="11" t="s">
        <v>267</v>
      </c>
      <c r="E151" s="69">
        <v>6460</v>
      </c>
      <c r="F151" s="17" t="s">
        <v>227</v>
      </c>
    </row>
    <row r="152" spans="1:8" s="2" customFormat="1" x14ac:dyDescent="0.25">
      <c r="B152" s="61"/>
      <c r="C152" s="23"/>
      <c r="D152" s="23" t="s">
        <v>10</v>
      </c>
      <c r="E152" s="68">
        <f>SUM(E149:E151)</f>
        <v>49946</v>
      </c>
      <c r="F152" s="51"/>
      <c r="G152" s="4"/>
      <c r="H152" s="32"/>
    </row>
    <row r="153" spans="1:8" s="2" customFormat="1" x14ac:dyDescent="0.25">
      <c r="B153" s="93"/>
      <c r="E153" s="94"/>
    </row>
    <row r="154" spans="1:8" s="2" customFormat="1" x14ac:dyDescent="0.25">
      <c r="B154" s="93"/>
      <c r="E154" s="94"/>
    </row>
    <row r="155" spans="1:8" s="2" customFormat="1" x14ac:dyDescent="0.25">
      <c r="B155" s="93"/>
      <c r="E155" s="94"/>
    </row>
    <row r="156" spans="1:8" s="2" customFormat="1" x14ac:dyDescent="0.25">
      <c r="B156" s="93"/>
      <c r="E156" s="94"/>
    </row>
    <row r="157" spans="1:8" s="2" customFormat="1" x14ac:dyDescent="0.25">
      <c r="B157" s="93"/>
      <c r="E157" s="94"/>
    </row>
    <row r="158" spans="1:8" s="2" customFormat="1" x14ac:dyDescent="0.25">
      <c r="B158" s="93"/>
      <c r="E158" s="94"/>
    </row>
    <row r="159" spans="1:8" s="2" customFormat="1" x14ac:dyDescent="0.25">
      <c r="B159" s="106" t="s">
        <v>0</v>
      </c>
      <c r="C159" s="106"/>
      <c r="D159" s="106"/>
      <c r="E159" s="106"/>
      <c r="F159" s="106"/>
      <c r="G159" s="4"/>
    </row>
    <row r="160" spans="1:8" s="2" customFormat="1" x14ac:dyDescent="0.25">
      <c r="A160" s="3"/>
      <c r="B160" s="106" t="s">
        <v>1</v>
      </c>
      <c r="C160" s="106"/>
      <c r="D160" s="106"/>
      <c r="E160" s="106"/>
      <c r="F160" s="106"/>
      <c r="G160" s="4"/>
    </row>
    <row r="161" spans="1:7" s="2" customFormat="1" x14ac:dyDescent="0.25">
      <c r="B161" s="106" t="s">
        <v>2</v>
      </c>
      <c r="C161" s="106"/>
      <c r="D161" s="106"/>
      <c r="E161" s="106"/>
      <c r="F161" s="106"/>
      <c r="G161" s="4"/>
    </row>
    <row r="162" spans="1:7" s="2" customFormat="1" x14ac:dyDescent="0.25">
      <c r="B162" s="57"/>
      <c r="C162" s="105"/>
      <c r="D162" s="105"/>
      <c r="E162" s="66"/>
      <c r="F162" s="105"/>
      <c r="G162" s="4"/>
    </row>
    <row r="163" spans="1:7" s="2" customFormat="1" x14ac:dyDescent="0.25">
      <c r="B163" s="57" t="s">
        <v>3</v>
      </c>
      <c r="C163" s="5"/>
      <c r="D163" s="6" t="s">
        <v>12</v>
      </c>
      <c r="E163" s="66"/>
      <c r="F163" s="7" t="s">
        <v>446</v>
      </c>
      <c r="G163" s="6"/>
    </row>
    <row r="164" spans="1:7" s="2" customFormat="1" x14ac:dyDescent="0.25">
      <c r="B164" s="57" t="s">
        <v>4</v>
      </c>
      <c r="C164" s="8"/>
      <c r="D164" s="8" t="s">
        <v>16</v>
      </c>
      <c r="E164" s="66"/>
      <c r="F164" s="7" t="s">
        <v>429</v>
      </c>
      <c r="G164" s="5"/>
    </row>
    <row r="165" spans="1:7" s="2" customFormat="1" x14ac:dyDescent="0.25">
      <c r="B165" s="57" t="s">
        <v>249</v>
      </c>
      <c r="C165" s="9"/>
      <c r="D165" s="9"/>
      <c r="E165" s="67"/>
      <c r="F165" s="9"/>
      <c r="G165" s="4"/>
    </row>
    <row r="166" spans="1:7" s="2" customFormat="1" ht="22.5" x14ac:dyDescent="0.25">
      <c r="B166" s="58" t="s">
        <v>5</v>
      </c>
      <c r="C166" s="10" t="s">
        <v>6</v>
      </c>
      <c r="D166" s="10" t="s">
        <v>7</v>
      </c>
      <c r="E166" s="68" t="s">
        <v>8</v>
      </c>
      <c r="F166" s="10" t="s">
        <v>9</v>
      </c>
      <c r="G166" s="4"/>
    </row>
    <row r="167" spans="1:7" s="2" customFormat="1" ht="33.75" x14ac:dyDescent="0.25">
      <c r="B167" s="59">
        <v>157</v>
      </c>
      <c r="C167" s="34"/>
      <c r="D167" s="48" t="s">
        <v>455</v>
      </c>
      <c r="E167" s="69">
        <v>8525</v>
      </c>
      <c r="F167" s="17" t="s">
        <v>229</v>
      </c>
      <c r="G167" s="4"/>
    </row>
    <row r="168" spans="1:7" s="2" customFormat="1" ht="33.75" x14ac:dyDescent="0.25">
      <c r="A168" s="38"/>
      <c r="B168" s="59">
        <v>158</v>
      </c>
      <c r="C168" s="16"/>
      <c r="D168" s="48" t="s">
        <v>268</v>
      </c>
      <c r="E168" s="69">
        <v>2580</v>
      </c>
      <c r="F168" s="17" t="s">
        <v>230</v>
      </c>
      <c r="G168" s="4"/>
    </row>
    <row r="169" spans="1:7" s="2" customFormat="1" ht="22.5" x14ac:dyDescent="0.25">
      <c r="A169" s="38"/>
      <c r="B169" s="59">
        <v>159</v>
      </c>
      <c r="C169" s="16"/>
      <c r="D169" s="48" t="s">
        <v>269</v>
      </c>
      <c r="E169" s="69">
        <v>400</v>
      </c>
      <c r="F169" s="17" t="s">
        <v>256</v>
      </c>
      <c r="G169" s="4"/>
    </row>
    <row r="170" spans="1:7" s="2" customFormat="1" ht="22.5" x14ac:dyDescent="0.25">
      <c r="A170" s="38"/>
      <c r="B170" s="59">
        <v>160</v>
      </c>
      <c r="C170" s="16"/>
      <c r="D170" s="48" t="s">
        <v>270</v>
      </c>
      <c r="E170" s="69">
        <v>13279</v>
      </c>
      <c r="F170" s="17" t="s">
        <v>237</v>
      </c>
      <c r="G170" s="4"/>
    </row>
    <row r="171" spans="1:7" s="2" customFormat="1" x14ac:dyDescent="0.25">
      <c r="A171" s="38"/>
      <c r="B171" s="59"/>
      <c r="C171" s="89" t="s">
        <v>112</v>
      </c>
      <c r="D171" s="48"/>
      <c r="E171" s="69"/>
      <c r="F171" s="17"/>
      <c r="G171" s="4"/>
    </row>
    <row r="172" spans="1:7" s="2" customFormat="1" ht="22.5" x14ac:dyDescent="0.25">
      <c r="A172" s="38"/>
      <c r="B172" s="59">
        <v>161</v>
      </c>
      <c r="C172" s="89"/>
      <c r="D172" s="48" t="s">
        <v>272</v>
      </c>
      <c r="E172" s="69">
        <v>200</v>
      </c>
      <c r="F172" s="17" t="s">
        <v>274</v>
      </c>
      <c r="G172" s="4"/>
    </row>
    <row r="173" spans="1:7" s="2" customFormat="1" ht="22.5" x14ac:dyDescent="0.25">
      <c r="A173" s="38"/>
      <c r="B173" s="59">
        <v>162</v>
      </c>
      <c r="C173" s="89"/>
      <c r="D173" s="48" t="s">
        <v>271</v>
      </c>
      <c r="E173" s="69">
        <v>200</v>
      </c>
      <c r="F173" s="17" t="s">
        <v>274</v>
      </c>
      <c r="G173" s="4"/>
    </row>
    <row r="174" spans="1:7" s="2" customFormat="1" ht="22.5" x14ac:dyDescent="0.25">
      <c r="A174" s="38"/>
      <c r="B174" s="59">
        <v>163</v>
      </c>
      <c r="D174" s="48" t="s">
        <v>273</v>
      </c>
      <c r="E174" s="69">
        <v>200</v>
      </c>
      <c r="F174" s="17" t="s">
        <v>274</v>
      </c>
      <c r="G174" s="4"/>
    </row>
    <row r="175" spans="1:7" s="2" customFormat="1" ht="33.75" x14ac:dyDescent="0.25">
      <c r="A175" s="38"/>
      <c r="B175" s="59">
        <v>164</v>
      </c>
      <c r="C175" s="87"/>
      <c r="D175" s="16" t="s">
        <v>276</v>
      </c>
      <c r="E175" s="69">
        <f>6074+486+1517</f>
        <v>8077</v>
      </c>
      <c r="F175" s="17" t="s">
        <v>275</v>
      </c>
      <c r="G175" s="4"/>
    </row>
    <row r="176" spans="1:7" s="2" customFormat="1" ht="33.75" x14ac:dyDescent="0.25">
      <c r="A176" s="38"/>
      <c r="B176" s="59">
        <v>165</v>
      </c>
      <c r="C176" s="34"/>
      <c r="D176" s="11" t="s">
        <v>222</v>
      </c>
      <c r="E176" s="72">
        <f>6380+6090+6495+6395</f>
        <v>25360</v>
      </c>
      <c r="F176" s="17" t="s">
        <v>223</v>
      </c>
      <c r="G176" s="28"/>
    </row>
    <row r="177" spans="1:8" s="2" customFormat="1" ht="45" x14ac:dyDescent="0.25">
      <c r="A177" s="38"/>
      <c r="B177" s="59">
        <v>166</v>
      </c>
      <c r="C177" s="34"/>
      <c r="D177" s="12" t="s">
        <v>277</v>
      </c>
      <c r="E177" s="70">
        <v>3000</v>
      </c>
      <c r="F177" s="17" t="s">
        <v>278</v>
      </c>
      <c r="G177" s="4"/>
      <c r="H177" s="32"/>
    </row>
    <row r="178" spans="1:8" s="2" customFormat="1" ht="33.75" x14ac:dyDescent="0.25">
      <c r="A178" s="38"/>
      <c r="B178" s="59">
        <v>167</v>
      </c>
      <c r="C178" s="34"/>
      <c r="D178" s="11" t="s">
        <v>279</v>
      </c>
      <c r="E178" s="69">
        <v>29760</v>
      </c>
      <c r="F178" s="17" t="s">
        <v>225</v>
      </c>
      <c r="G178" s="4"/>
      <c r="H178" s="32"/>
    </row>
    <row r="179" spans="1:8" s="2" customFormat="1" ht="33.75" x14ac:dyDescent="0.25">
      <c r="B179" s="62">
        <v>168</v>
      </c>
      <c r="C179" s="51"/>
      <c r="D179" s="11" t="s">
        <v>280</v>
      </c>
      <c r="E179" s="69">
        <v>5800</v>
      </c>
      <c r="F179" s="17" t="s">
        <v>227</v>
      </c>
    </row>
    <row r="180" spans="1:8" s="2" customFormat="1" ht="33.75" x14ac:dyDescent="0.25">
      <c r="B180" s="62">
        <v>169</v>
      </c>
      <c r="C180" s="51"/>
      <c r="D180" s="48" t="s">
        <v>281</v>
      </c>
      <c r="E180" s="69">
        <v>10478</v>
      </c>
      <c r="F180" s="17" t="s">
        <v>229</v>
      </c>
    </row>
    <row r="181" spans="1:8" s="2" customFormat="1" x14ac:dyDescent="0.25">
      <c r="A181" s="38"/>
      <c r="B181" s="59"/>
      <c r="C181" s="23" t="s">
        <v>10</v>
      </c>
      <c r="D181" s="11"/>
      <c r="E181" s="68">
        <f>SUM(E167:E180)</f>
        <v>107859</v>
      </c>
      <c r="F181" s="17"/>
      <c r="G181" s="4"/>
      <c r="H181" s="32"/>
    </row>
    <row r="182" spans="1:8" s="2" customFormat="1" x14ac:dyDescent="0.25">
      <c r="B182" s="93"/>
      <c r="E182" s="94"/>
    </row>
    <row r="183" spans="1:8" s="2" customFormat="1" x14ac:dyDescent="0.25">
      <c r="B183" s="93"/>
      <c r="E183" s="94"/>
    </row>
    <row r="184" spans="1:8" s="2" customFormat="1" x14ac:dyDescent="0.25">
      <c r="B184" s="93"/>
      <c r="E184" s="94"/>
    </row>
    <row r="185" spans="1:8" s="2" customFormat="1" x14ac:dyDescent="0.25">
      <c r="B185" s="93"/>
      <c r="E185" s="94"/>
    </row>
    <row r="186" spans="1:8" s="2" customFormat="1" x14ac:dyDescent="0.25">
      <c r="B186" s="106" t="s">
        <v>0</v>
      </c>
      <c r="C186" s="106"/>
      <c r="D186" s="106"/>
      <c r="E186" s="106"/>
      <c r="F186" s="106"/>
      <c r="G186" s="4"/>
    </row>
    <row r="187" spans="1:8" s="2" customFormat="1" x14ac:dyDescent="0.25">
      <c r="A187" s="3"/>
      <c r="B187" s="106" t="s">
        <v>1</v>
      </c>
      <c r="C187" s="106"/>
      <c r="D187" s="106"/>
      <c r="E187" s="106"/>
      <c r="F187" s="106"/>
      <c r="G187" s="4"/>
    </row>
    <row r="188" spans="1:8" s="2" customFormat="1" x14ac:dyDescent="0.25">
      <c r="B188" s="106" t="s">
        <v>2</v>
      </c>
      <c r="C188" s="106"/>
      <c r="D188" s="106"/>
      <c r="E188" s="106"/>
      <c r="F188" s="106"/>
      <c r="G188" s="4"/>
    </row>
    <row r="189" spans="1:8" s="2" customFormat="1" x14ac:dyDescent="0.25">
      <c r="B189" s="57"/>
      <c r="C189" s="105"/>
      <c r="D189" s="105"/>
      <c r="E189" s="66"/>
      <c r="F189" s="105"/>
      <c r="G189" s="4"/>
    </row>
    <row r="190" spans="1:8" s="2" customFormat="1" x14ac:dyDescent="0.25">
      <c r="B190" s="57" t="s">
        <v>3</v>
      </c>
      <c r="C190" s="5"/>
      <c r="D190" s="6" t="s">
        <v>12</v>
      </c>
      <c r="E190" s="66"/>
      <c r="F190" s="7" t="s">
        <v>446</v>
      </c>
      <c r="G190" s="6"/>
    </row>
    <row r="191" spans="1:8" s="2" customFormat="1" x14ac:dyDescent="0.25">
      <c r="B191" s="57" t="s">
        <v>4</v>
      </c>
      <c r="C191" s="8"/>
      <c r="D191" s="8" t="s">
        <v>16</v>
      </c>
      <c r="E191" s="66"/>
      <c r="F191" s="7" t="s">
        <v>430</v>
      </c>
      <c r="G191" s="5"/>
    </row>
    <row r="192" spans="1:8" s="2" customFormat="1" x14ac:dyDescent="0.25">
      <c r="B192" s="57" t="s">
        <v>249</v>
      </c>
      <c r="C192" s="9"/>
      <c r="D192" s="9"/>
      <c r="E192" s="67"/>
      <c r="F192" s="9"/>
      <c r="G192" s="4"/>
    </row>
    <row r="193" spans="1:8" s="2" customFormat="1" ht="22.5" x14ac:dyDescent="0.25">
      <c r="B193" s="58" t="s">
        <v>5</v>
      </c>
      <c r="C193" s="10" t="s">
        <v>6</v>
      </c>
      <c r="D193" s="10" t="s">
        <v>7</v>
      </c>
      <c r="E193" s="68" t="s">
        <v>8</v>
      </c>
      <c r="F193" s="10" t="s">
        <v>9</v>
      </c>
      <c r="G193" s="4"/>
    </row>
    <row r="194" spans="1:8" s="2" customFormat="1" ht="33.75" x14ac:dyDescent="0.25">
      <c r="B194" s="59">
        <v>170</v>
      </c>
      <c r="C194" s="34"/>
      <c r="D194" s="48" t="s">
        <v>282</v>
      </c>
      <c r="E194" s="69">
        <v>450</v>
      </c>
      <c r="F194" s="17" t="s">
        <v>230</v>
      </c>
      <c r="G194" s="4"/>
    </row>
    <row r="195" spans="1:8" s="2" customFormat="1" ht="22.5" x14ac:dyDescent="0.25">
      <c r="A195" s="38"/>
      <c r="B195" s="59">
        <v>171</v>
      </c>
      <c r="C195" s="16"/>
      <c r="D195" s="48" t="s">
        <v>283</v>
      </c>
      <c r="E195" s="69">
        <v>12300</v>
      </c>
      <c r="F195" s="17" t="s">
        <v>237</v>
      </c>
      <c r="G195" s="4"/>
    </row>
    <row r="196" spans="1:8" s="2" customFormat="1" ht="22.5" x14ac:dyDescent="0.25">
      <c r="A196" s="38"/>
      <c r="B196" s="59">
        <v>172</v>
      </c>
      <c r="C196" s="16"/>
      <c r="D196" s="48" t="s">
        <v>269</v>
      </c>
      <c r="E196" s="69">
        <v>1294</v>
      </c>
      <c r="F196" s="17" t="s">
        <v>256</v>
      </c>
      <c r="G196" s="4"/>
    </row>
    <row r="197" spans="1:8" s="2" customFormat="1" x14ac:dyDescent="0.25">
      <c r="A197" s="38"/>
      <c r="B197" s="59"/>
      <c r="C197" s="89" t="s">
        <v>128</v>
      </c>
      <c r="D197" s="48"/>
      <c r="E197" s="69"/>
      <c r="F197" s="17"/>
      <c r="G197" s="4"/>
    </row>
    <row r="198" spans="1:8" s="2" customFormat="1" ht="33.75" x14ac:dyDescent="0.25">
      <c r="A198" s="38"/>
      <c r="B198" s="59">
        <v>173</v>
      </c>
      <c r="C198" s="16"/>
      <c r="D198" s="11" t="s">
        <v>222</v>
      </c>
      <c r="E198" s="72">
        <f>9195+7375+7580+6846+11170</f>
        <v>42166</v>
      </c>
      <c r="F198" s="17" t="s">
        <v>223</v>
      </c>
      <c r="G198" s="4"/>
    </row>
    <row r="199" spans="1:8" s="2" customFormat="1" ht="22.5" x14ac:dyDescent="0.25">
      <c r="A199" s="38"/>
      <c r="B199" s="59">
        <v>174</v>
      </c>
      <c r="C199" s="89"/>
      <c r="D199" s="48" t="s">
        <v>284</v>
      </c>
      <c r="E199" s="69">
        <v>478</v>
      </c>
      <c r="F199" s="17" t="s">
        <v>285</v>
      </c>
      <c r="G199" s="4"/>
    </row>
    <row r="200" spans="1:8" s="2" customFormat="1" ht="33.75" x14ac:dyDescent="0.25">
      <c r="A200" s="38"/>
      <c r="B200" s="59">
        <v>175</v>
      </c>
      <c r="C200" s="89"/>
      <c r="D200" s="48" t="s">
        <v>286</v>
      </c>
      <c r="E200" s="69">
        <v>500</v>
      </c>
      <c r="F200" s="17" t="s">
        <v>287</v>
      </c>
      <c r="G200" s="4"/>
    </row>
    <row r="201" spans="1:8" s="2" customFormat="1" x14ac:dyDescent="0.25">
      <c r="A201" s="38"/>
      <c r="B201" s="59">
        <v>176</v>
      </c>
      <c r="C201" s="89"/>
      <c r="D201" s="48" t="s">
        <v>288</v>
      </c>
      <c r="E201" s="69">
        <v>438</v>
      </c>
      <c r="F201" s="17" t="s">
        <v>289</v>
      </c>
      <c r="G201" s="4"/>
    </row>
    <row r="202" spans="1:8" s="2" customFormat="1" ht="33.75" x14ac:dyDescent="0.25">
      <c r="A202" s="38"/>
      <c r="B202" s="59">
        <v>177</v>
      </c>
      <c r="D202" s="48" t="s">
        <v>290</v>
      </c>
      <c r="E202" s="69">
        <v>300</v>
      </c>
      <c r="F202" s="17" t="s">
        <v>291</v>
      </c>
      <c r="G202" s="4"/>
    </row>
    <row r="203" spans="1:8" s="2" customFormat="1" ht="33.75" x14ac:dyDescent="0.25">
      <c r="A203" s="38"/>
      <c r="B203" s="59">
        <v>178</v>
      </c>
      <c r="C203" s="87"/>
      <c r="D203" s="48" t="s">
        <v>292</v>
      </c>
      <c r="E203" s="69">
        <v>300</v>
      </c>
      <c r="F203" s="17" t="s">
        <v>291</v>
      </c>
      <c r="G203" s="4"/>
    </row>
    <row r="204" spans="1:8" s="2" customFormat="1" ht="33.75" x14ac:dyDescent="0.25">
      <c r="A204" s="38"/>
      <c r="B204" s="59">
        <v>179</v>
      </c>
      <c r="C204" s="34"/>
      <c r="D204" s="48" t="s">
        <v>293</v>
      </c>
      <c r="E204" s="69">
        <v>300</v>
      </c>
      <c r="F204" s="17" t="s">
        <v>291</v>
      </c>
      <c r="G204" s="28"/>
    </row>
    <row r="205" spans="1:8" s="2" customFormat="1" ht="33.75" x14ac:dyDescent="0.25">
      <c r="A205" s="38"/>
      <c r="B205" s="59">
        <v>180</v>
      </c>
      <c r="C205" s="34"/>
      <c r="D205" s="48" t="s">
        <v>294</v>
      </c>
      <c r="E205" s="69">
        <v>300</v>
      </c>
      <c r="F205" s="17" t="s">
        <v>291</v>
      </c>
      <c r="G205" s="4"/>
      <c r="H205" s="32"/>
    </row>
    <row r="206" spans="1:8" s="2" customFormat="1" ht="22.5" x14ac:dyDescent="0.25">
      <c r="A206" s="38"/>
      <c r="B206" s="59">
        <v>181</v>
      </c>
      <c r="C206" s="34"/>
      <c r="D206" s="11" t="s">
        <v>295</v>
      </c>
      <c r="E206" s="69">
        <f>689*2</f>
        <v>1378</v>
      </c>
      <c r="F206" s="17" t="s">
        <v>296</v>
      </c>
      <c r="G206" s="4"/>
      <c r="H206" s="32"/>
    </row>
    <row r="207" spans="1:8" s="2" customFormat="1" x14ac:dyDescent="0.25">
      <c r="B207" s="62">
        <v>182</v>
      </c>
      <c r="C207" s="51"/>
      <c r="D207" s="11" t="s">
        <v>297</v>
      </c>
      <c r="E207" s="69">
        <v>85.5</v>
      </c>
      <c r="F207" s="17" t="s">
        <v>289</v>
      </c>
    </row>
    <row r="208" spans="1:8" s="2" customFormat="1" ht="33.75" x14ac:dyDescent="0.25">
      <c r="B208" s="62">
        <v>183</v>
      </c>
      <c r="C208" s="51"/>
      <c r="D208" s="48" t="s">
        <v>298</v>
      </c>
      <c r="E208" s="69">
        <v>600</v>
      </c>
      <c r="F208" s="17" t="s">
        <v>299</v>
      </c>
    </row>
    <row r="209" spans="1:8" s="2" customFormat="1" x14ac:dyDescent="0.25">
      <c r="A209" s="38"/>
      <c r="B209" s="59"/>
      <c r="C209" s="23" t="s">
        <v>10</v>
      </c>
      <c r="D209" s="11"/>
      <c r="E209" s="68">
        <f>SUM(E194:E208)</f>
        <v>60889.5</v>
      </c>
      <c r="F209" s="17"/>
      <c r="G209" s="4"/>
      <c r="H209" s="32"/>
    </row>
    <row r="210" spans="1:8" s="2" customFormat="1" x14ac:dyDescent="0.25">
      <c r="B210" s="93"/>
      <c r="E210" s="94"/>
    </row>
    <row r="211" spans="1:8" s="2" customFormat="1" x14ac:dyDescent="0.25">
      <c r="B211" s="93"/>
      <c r="E211" s="94"/>
    </row>
    <row r="212" spans="1:8" s="2" customFormat="1" x14ac:dyDescent="0.25">
      <c r="B212" s="93"/>
      <c r="E212" s="94"/>
    </row>
    <row r="213" spans="1:8" s="2" customFormat="1" x14ac:dyDescent="0.25">
      <c r="B213" s="93"/>
      <c r="E213" s="94"/>
    </row>
    <row r="214" spans="1:8" s="2" customFormat="1" x14ac:dyDescent="0.25">
      <c r="B214" s="106" t="s">
        <v>0</v>
      </c>
      <c r="C214" s="106"/>
      <c r="D214" s="106"/>
      <c r="E214" s="106"/>
      <c r="F214" s="106"/>
      <c r="G214" s="4"/>
    </row>
    <row r="215" spans="1:8" s="2" customFormat="1" x14ac:dyDescent="0.25">
      <c r="A215" s="3"/>
      <c r="B215" s="106" t="s">
        <v>1</v>
      </c>
      <c r="C215" s="106"/>
      <c r="D215" s="106"/>
      <c r="E215" s="106"/>
      <c r="F215" s="106"/>
      <c r="G215" s="4"/>
    </row>
    <row r="216" spans="1:8" s="2" customFormat="1" x14ac:dyDescent="0.25">
      <c r="B216" s="106" t="s">
        <v>2</v>
      </c>
      <c r="C216" s="106"/>
      <c r="D216" s="106"/>
      <c r="E216" s="106"/>
      <c r="F216" s="106"/>
      <c r="G216" s="4"/>
    </row>
    <row r="217" spans="1:8" s="2" customFormat="1" x14ac:dyDescent="0.25">
      <c r="B217" s="57"/>
      <c r="C217" s="105"/>
      <c r="D217" s="105"/>
      <c r="E217" s="66"/>
      <c r="F217" s="105"/>
      <c r="G217" s="4"/>
    </row>
    <row r="218" spans="1:8" s="2" customFormat="1" x14ac:dyDescent="0.25">
      <c r="B218" s="57" t="s">
        <v>3</v>
      </c>
      <c r="C218" s="5"/>
      <c r="D218" s="6" t="s">
        <v>12</v>
      </c>
      <c r="E218" s="66"/>
      <c r="F218" s="7" t="s">
        <v>446</v>
      </c>
      <c r="G218" s="6"/>
    </row>
    <row r="219" spans="1:8" s="2" customFormat="1" x14ac:dyDescent="0.25">
      <c r="B219" s="57" t="s">
        <v>4</v>
      </c>
      <c r="C219" s="8"/>
      <c r="D219" s="8" t="s">
        <v>16</v>
      </c>
      <c r="E219" s="66"/>
      <c r="F219" s="7" t="s">
        <v>431</v>
      </c>
      <c r="G219" s="5"/>
    </row>
    <row r="220" spans="1:8" s="2" customFormat="1" x14ac:dyDescent="0.25">
      <c r="B220" s="57" t="s">
        <v>249</v>
      </c>
      <c r="C220" s="9"/>
      <c r="D220" s="9"/>
      <c r="E220" s="67"/>
      <c r="F220" s="9"/>
      <c r="G220" s="4"/>
    </row>
    <row r="221" spans="1:8" s="2" customFormat="1" ht="22.5" x14ac:dyDescent="0.25">
      <c r="B221" s="58" t="s">
        <v>5</v>
      </c>
      <c r="C221" s="10" t="s">
        <v>6</v>
      </c>
      <c r="D221" s="10" t="s">
        <v>7</v>
      </c>
      <c r="E221" s="68" t="s">
        <v>8</v>
      </c>
      <c r="F221" s="10" t="s">
        <v>9</v>
      </c>
      <c r="G221" s="4"/>
    </row>
    <row r="222" spans="1:8" s="2" customFormat="1" ht="292.5" x14ac:dyDescent="0.25">
      <c r="B222" s="59">
        <v>184</v>
      </c>
      <c r="C222" s="34"/>
      <c r="D222" s="11" t="s">
        <v>300</v>
      </c>
      <c r="E222" s="69">
        <v>1045</v>
      </c>
      <c r="F222" s="17" t="s">
        <v>88</v>
      </c>
      <c r="G222" s="4"/>
    </row>
    <row r="223" spans="1:8" s="2" customFormat="1" x14ac:dyDescent="0.25">
      <c r="A223" s="38"/>
      <c r="B223" s="59"/>
      <c r="C223" s="23" t="s">
        <v>10</v>
      </c>
      <c r="D223" s="11"/>
      <c r="E223" s="68">
        <f>SUM(E222:E222)</f>
        <v>1045</v>
      </c>
      <c r="F223" s="17"/>
      <c r="G223" s="4"/>
      <c r="H223" s="32"/>
    </row>
    <row r="224" spans="1:8" s="2" customFormat="1" x14ac:dyDescent="0.25">
      <c r="B224" s="93"/>
      <c r="E224" s="94"/>
    </row>
    <row r="225" spans="1:7" s="2" customFormat="1" x14ac:dyDescent="0.25">
      <c r="B225" s="93"/>
      <c r="E225" s="94"/>
    </row>
    <row r="226" spans="1:7" s="2" customFormat="1" x14ac:dyDescent="0.25">
      <c r="B226" s="93"/>
      <c r="E226" s="94"/>
    </row>
    <row r="227" spans="1:7" s="2" customFormat="1" x14ac:dyDescent="0.25">
      <c r="B227" s="93"/>
      <c r="E227" s="94"/>
    </row>
    <row r="228" spans="1:7" s="2" customFormat="1" x14ac:dyDescent="0.25">
      <c r="B228" s="93"/>
      <c r="E228" s="94"/>
    </row>
    <row r="229" spans="1:7" s="2" customFormat="1" x14ac:dyDescent="0.25">
      <c r="B229" s="93"/>
      <c r="E229" s="94"/>
    </row>
    <row r="230" spans="1:7" s="2" customFormat="1" x14ac:dyDescent="0.25">
      <c r="B230" s="93"/>
      <c r="E230" s="94"/>
    </row>
    <row r="231" spans="1:7" s="2" customFormat="1" x14ac:dyDescent="0.25">
      <c r="B231" s="93"/>
      <c r="E231" s="94"/>
    </row>
    <row r="232" spans="1:7" s="2" customFormat="1" x14ac:dyDescent="0.25">
      <c r="B232" s="93"/>
      <c r="E232" s="94"/>
    </row>
    <row r="233" spans="1:7" s="2" customFormat="1" x14ac:dyDescent="0.25">
      <c r="B233" s="93"/>
      <c r="E233" s="94"/>
    </row>
    <row r="234" spans="1:7" s="2" customFormat="1" x14ac:dyDescent="0.25">
      <c r="B234" s="93"/>
      <c r="E234" s="94"/>
    </row>
    <row r="235" spans="1:7" s="2" customFormat="1" x14ac:dyDescent="0.25">
      <c r="B235" s="106" t="s">
        <v>0</v>
      </c>
      <c r="C235" s="106"/>
      <c r="D235" s="106"/>
      <c r="E235" s="106"/>
      <c r="F235" s="106"/>
      <c r="G235" s="4"/>
    </row>
    <row r="236" spans="1:7" s="2" customFormat="1" x14ac:dyDescent="0.25">
      <c r="A236" s="3"/>
      <c r="B236" s="106" t="s">
        <v>1</v>
      </c>
      <c r="C236" s="106"/>
      <c r="D236" s="106"/>
      <c r="E236" s="106"/>
      <c r="F236" s="106"/>
      <c r="G236" s="4"/>
    </row>
    <row r="237" spans="1:7" s="2" customFormat="1" x14ac:dyDescent="0.25">
      <c r="B237" s="106" t="s">
        <v>2</v>
      </c>
      <c r="C237" s="106"/>
      <c r="D237" s="106"/>
      <c r="E237" s="106"/>
      <c r="F237" s="106"/>
      <c r="G237" s="4"/>
    </row>
    <row r="238" spans="1:7" s="2" customFormat="1" x14ac:dyDescent="0.25">
      <c r="B238" s="57"/>
      <c r="C238" s="105"/>
      <c r="D238" s="105"/>
      <c r="E238" s="66"/>
      <c r="F238" s="105"/>
      <c r="G238" s="4"/>
    </row>
    <row r="239" spans="1:7" s="2" customFormat="1" x14ac:dyDescent="0.25">
      <c r="B239" s="57" t="s">
        <v>3</v>
      </c>
      <c r="C239" s="5"/>
      <c r="D239" s="6" t="s">
        <v>12</v>
      </c>
      <c r="E239" s="66"/>
      <c r="F239" s="7" t="s">
        <v>446</v>
      </c>
      <c r="G239" s="6"/>
    </row>
    <row r="240" spans="1:7" s="2" customFormat="1" x14ac:dyDescent="0.25">
      <c r="B240" s="57" t="s">
        <v>4</v>
      </c>
      <c r="C240" s="8"/>
      <c r="D240" s="8" t="s">
        <v>16</v>
      </c>
      <c r="E240" s="66"/>
      <c r="F240" s="7" t="s">
        <v>432</v>
      </c>
      <c r="G240" s="5"/>
    </row>
    <row r="241" spans="1:8" s="2" customFormat="1" x14ac:dyDescent="0.25">
      <c r="B241" s="57" t="s">
        <v>249</v>
      </c>
      <c r="C241" s="9"/>
      <c r="D241" s="9"/>
      <c r="E241" s="67"/>
      <c r="F241" s="9"/>
      <c r="G241" s="4"/>
    </row>
    <row r="242" spans="1:8" s="2" customFormat="1" ht="22.5" x14ac:dyDescent="0.25">
      <c r="B242" s="58" t="s">
        <v>5</v>
      </c>
      <c r="C242" s="10" t="s">
        <v>6</v>
      </c>
      <c r="D242" s="10" t="s">
        <v>7</v>
      </c>
      <c r="E242" s="68" t="s">
        <v>8</v>
      </c>
      <c r="F242" s="10" t="s">
        <v>9</v>
      </c>
      <c r="G242" s="4"/>
    </row>
    <row r="243" spans="1:8" s="2" customFormat="1" ht="292.5" x14ac:dyDescent="0.25">
      <c r="B243" s="59">
        <v>185</v>
      </c>
      <c r="C243" s="34"/>
      <c r="D243" s="11" t="s">
        <v>301</v>
      </c>
      <c r="E243" s="69">
        <v>1401</v>
      </c>
      <c r="F243" s="17" t="s">
        <v>88</v>
      </c>
      <c r="G243" s="4"/>
    </row>
    <row r="244" spans="1:8" s="2" customFormat="1" ht="22.5" x14ac:dyDescent="0.25">
      <c r="B244" s="62">
        <v>186</v>
      </c>
      <c r="C244" s="51"/>
      <c r="D244" s="11" t="s">
        <v>302</v>
      </c>
      <c r="E244" s="69">
        <v>800</v>
      </c>
      <c r="F244" s="17" t="s">
        <v>303</v>
      </c>
    </row>
    <row r="245" spans="1:8" s="2" customFormat="1" ht="22.5" x14ac:dyDescent="0.25">
      <c r="B245" s="62">
        <v>187</v>
      </c>
      <c r="C245" s="51"/>
      <c r="D245" s="11" t="s">
        <v>269</v>
      </c>
      <c r="E245" s="69">
        <v>1437.5</v>
      </c>
      <c r="F245" s="17" t="s">
        <v>256</v>
      </c>
    </row>
    <row r="246" spans="1:8" s="2" customFormat="1" ht="33.75" x14ac:dyDescent="0.25">
      <c r="B246" s="62">
        <v>188</v>
      </c>
      <c r="C246" s="51"/>
      <c r="D246" s="11" t="s">
        <v>304</v>
      </c>
      <c r="E246" s="69">
        <v>44579</v>
      </c>
      <c r="F246" s="17" t="s">
        <v>225</v>
      </c>
    </row>
    <row r="247" spans="1:8" s="2" customFormat="1" ht="33.75" x14ac:dyDescent="0.25">
      <c r="B247" s="62">
        <v>189</v>
      </c>
      <c r="C247" s="51"/>
      <c r="D247" s="11" t="s">
        <v>305</v>
      </c>
      <c r="E247" s="69">
        <f>1600*3+470</f>
        <v>5270</v>
      </c>
      <c r="F247" s="17" t="s">
        <v>227</v>
      </c>
    </row>
    <row r="248" spans="1:8" s="2" customFormat="1" x14ac:dyDescent="0.25">
      <c r="A248" s="38"/>
      <c r="B248" s="59"/>
      <c r="C248" s="23" t="s">
        <v>10</v>
      </c>
      <c r="D248" s="11"/>
      <c r="E248" s="68">
        <f>SUM(E243:E247)</f>
        <v>53487.5</v>
      </c>
      <c r="F248" s="17"/>
      <c r="G248" s="4"/>
      <c r="H248" s="32"/>
    </row>
    <row r="249" spans="1:8" s="2" customFormat="1" x14ac:dyDescent="0.25">
      <c r="B249" s="93"/>
      <c r="E249" s="94"/>
    </row>
    <row r="250" spans="1:8" s="2" customFormat="1" x14ac:dyDescent="0.25">
      <c r="B250" s="93"/>
      <c r="E250" s="94"/>
    </row>
    <row r="251" spans="1:8" s="2" customFormat="1" x14ac:dyDescent="0.25">
      <c r="B251" s="93"/>
      <c r="E251" s="94"/>
    </row>
    <row r="252" spans="1:8" s="2" customFormat="1" x14ac:dyDescent="0.25">
      <c r="B252" s="93"/>
      <c r="E252" s="94"/>
    </row>
    <row r="253" spans="1:8" s="2" customFormat="1" x14ac:dyDescent="0.25">
      <c r="B253" s="106" t="s">
        <v>0</v>
      </c>
      <c r="C253" s="106"/>
      <c r="D253" s="106"/>
      <c r="E253" s="106"/>
      <c r="F253" s="106"/>
      <c r="G253" s="4"/>
    </row>
    <row r="254" spans="1:8" s="2" customFormat="1" x14ac:dyDescent="0.25">
      <c r="A254" s="3"/>
      <c r="B254" s="106" t="s">
        <v>1</v>
      </c>
      <c r="C254" s="106"/>
      <c r="D254" s="106"/>
      <c r="E254" s="106"/>
      <c r="F254" s="106"/>
      <c r="G254" s="4"/>
    </row>
    <row r="255" spans="1:8" s="2" customFormat="1" x14ac:dyDescent="0.25">
      <c r="B255" s="106" t="s">
        <v>2</v>
      </c>
      <c r="C255" s="106"/>
      <c r="D255" s="106"/>
      <c r="E255" s="106"/>
      <c r="F255" s="106"/>
      <c r="G255" s="4"/>
    </row>
    <row r="256" spans="1:8" s="2" customFormat="1" x14ac:dyDescent="0.25">
      <c r="B256" s="57"/>
      <c r="C256" s="105"/>
      <c r="D256" s="105"/>
      <c r="E256" s="66"/>
      <c r="F256" s="105"/>
      <c r="G256" s="4"/>
    </row>
    <row r="257" spans="1:7" s="2" customFormat="1" x14ac:dyDescent="0.25">
      <c r="B257" s="57" t="s">
        <v>3</v>
      </c>
      <c r="C257" s="5"/>
      <c r="D257" s="6" t="s">
        <v>12</v>
      </c>
      <c r="E257" s="66"/>
      <c r="F257" s="7" t="s">
        <v>446</v>
      </c>
      <c r="G257" s="6"/>
    </row>
    <row r="258" spans="1:7" s="2" customFormat="1" x14ac:dyDescent="0.25">
      <c r="B258" s="57" t="s">
        <v>4</v>
      </c>
      <c r="C258" s="8"/>
      <c r="D258" s="8" t="s">
        <v>16</v>
      </c>
      <c r="E258" s="66"/>
      <c r="F258" s="7" t="s">
        <v>433</v>
      </c>
      <c r="G258" s="5"/>
    </row>
    <row r="259" spans="1:7" s="2" customFormat="1" x14ac:dyDescent="0.25">
      <c r="B259" s="57" t="s">
        <v>249</v>
      </c>
      <c r="C259" s="9"/>
      <c r="D259" s="9"/>
      <c r="E259" s="67"/>
      <c r="F259" s="9"/>
      <c r="G259" s="4"/>
    </row>
    <row r="260" spans="1:7" s="2" customFormat="1" ht="22.5" x14ac:dyDescent="0.25">
      <c r="B260" s="58" t="s">
        <v>5</v>
      </c>
      <c r="C260" s="10" t="s">
        <v>6</v>
      </c>
      <c r="D260" s="10" t="s">
        <v>7</v>
      </c>
      <c r="E260" s="68" t="s">
        <v>8</v>
      </c>
      <c r="F260" s="10" t="s">
        <v>9</v>
      </c>
      <c r="G260" s="4"/>
    </row>
    <row r="261" spans="1:7" s="2" customFormat="1" ht="33.75" x14ac:dyDescent="0.25">
      <c r="B261" s="59">
        <v>190</v>
      </c>
      <c r="C261" s="34"/>
      <c r="D261" s="48" t="s">
        <v>307</v>
      </c>
      <c r="E261" s="69">
        <f>3527+5962</f>
        <v>9489</v>
      </c>
      <c r="F261" s="17" t="s">
        <v>229</v>
      </c>
      <c r="G261" s="4"/>
    </row>
    <row r="262" spans="1:7" s="2" customFormat="1" ht="56.25" x14ac:dyDescent="0.25">
      <c r="A262" s="38"/>
      <c r="B262" s="59">
        <v>191</v>
      </c>
      <c r="C262" s="16"/>
      <c r="D262" s="48" t="s">
        <v>308</v>
      </c>
      <c r="E262" s="69">
        <v>110</v>
      </c>
      <c r="F262" s="17" t="s">
        <v>309</v>
      </c>
      <c r="G262" s="4"/>
    </row>
    <row r="263" spans="1:7" s="2" customFormat="1" ht="22.5" x14ac:dyDescent="0.25">
      <c r="A263" s="38"/>
      <c r="B263" s="59">
        <v>192</v>
      </c>
      <c r="C263" s="16"/>
      <c r="D263" s="48" t="s">
        <v>310</v>
      </c>
      <c r="E263" s="69">
        <v>14175</v>
      </c>
      <c r="F263" s="17" t="s">
        <v>237</v>
      </c>
      <c r="G263" s="4"/>
    </row>
    <row r="264" spans="1:7" s="2" customFormat="1" x14ac:dyDescent="0.25">
      <c r="A264" s="38"/>
      <c r="B264" s="59"/>
      <c r="C264" s="89" t="s">
        <v>165</v>
      </c>
      <c r="D264" s="48"/>
      <c r="E264" s="69"/>
      <c r="F264" s="17"/>
      <c r="G264" s="4"/>
    </row>
    <row r="265" spans="1:7" s="2" customFormat="1" x14ac:dyDescent="0.25">
      <c r="A265" s="38"/>
      <c r="B265" s="59">
        <v>193</v>
      </c>
      <c r="C265" s="89"/>
      <c r="D265" s="48" t="s">
        <v>311</v>
      </c>
      <c r="E265" s="69">
        <f>1015+549</f>
        <v>1564</v>
      </c>
      <c r="F265" s="17" t="s">
        <v>312</v>
      </c>
      <c r="G265" s="4"/>
    </row>
    <row r="266" spans="1:7" s="2" customFormat="1" ht="22.5" x14ac:dyDescent="0.25">
      <c r="A266" s="38"/>
      <c r="B266" s="59">
        <v>194</v>
      </c>
      <c r="C266" s="16"/>
      <c r="D266" s="11" t="s">
        <v>313</v>
      </c>
      <c r="E266" s="72">
        <v>500</v>
      </c>
      <c r="F266" s="17" t="s">
        <v>314</v>
      </c>
      <c r="G266" s="4"/>
    </row>
    <row r="267" spans="1:7" s="2" customFormat="1" ht="22.5" x14ac:dyDescent="0.25">
      <c r="A267" s="38"/>
      <c r="B267" s="59">
        <v>195</v>
      </c>
      <c r="C267" s="89"/>
      <c r="D267" s="48" t="s">
        <v>315</v>
      </c>
      <c r="E267" s="69">
        <v>750</v>
      </c>
      <c r="F267" s="17" t="s">
        <v>314</v>
      </c>
      <c r="G267" s="4"/>
    </row>
    <row r="268" spans="1:7" s="2" customFormat="1" ht="22.5" x14ac:dyDescent="0.25">
      <c r="A268" s="38"/>
      <c r="B268" s="59">
        <v>196</v>
      </c>
      <c r="C268" s="89"/>
      <c r="D268" s="48" t="s">
        <v>316</v>
      </c>
      <c r="E268" s="69">
        <v>270</v>
      </c>
      <c r="F268" s="17" t="s">
        <v>317</v>
      </c>
      <c r="G268" s="4"/>
    </row>
    <row r="269" spans="1:7" s="2" customFormat="1" ht="22.5" x14ac:dyDescent="0.25">
      <c r="A269" s="38"/>
      <c r="B269" s="59">
        <v>197</v>
      </c>
      <c r="C269" s="89"/>
      <c r="D269" s="48" t="s">
        <v>319</v>
      </c>
      <c r="E269" s="69">
        <v>30</v>
      </c>
      <c r="F269" s="17" t="s">
        <v>318</v>
      </c>
      <c r="G269" s="4"/>
    </row>
    <row r="270" spans="1:7" s="2" customFormat="1" x14ac:dyDescent="0.25">
      <c r="A270" s="38"/>
      <c r="B270" s="59">
        <v>198</v>
      </c>
      <c r="D270" s="48" t="s">
        <v>320</v>
      </c>
      <c r="E270" s="69">
        <v>254</v>
      </c>
      <c r="F270" s="17" t="s">
        <v>321</v>
      </c>
      <c r="G270" s="4"/>
    </row>
    <row r="271" spans="1:7" s="2" customFormat="1" x14ac:dyDescent="0.25">
      <c r="A271" s="38"/>
      <c r="B271" s="59">
        <v>199</v>
      </c>
      <c r="C271" s="87"/>
      <c r="D271" s="48" t="s">
        <v>322</v>
      </c>
      <c r="E271" s="69">
        <v>130</v>
      </c>
      <c r="F271" s="17" t="s">
        <v>323</v>
      </c>
      <c r="G271" s="4"/>
    </row>
    <row r="272" spans="1:7" s="2" customFormat="1" x14ac:dyDescent="0.25">
      <c r="A272" s="38"/>
      <c r="B272" s="59">
        <v>200</v>
      </c>
      <c r="C272" s="34"/>
      <c r="D272" s="48" t="s">
        <v>324</v>
      </c>
      <c r="E272" s="69">
        <v>50</v>
      </c>
      <c r="F272" s="17" t="s">
        <v>325</v>
      </c>
      <c r="G272" s="28"/>
    </row>
    <row r="273" spans="1:8" s="2" customFormat="1" x14ac:dyDescent="0.25">
      <c r="A273" s="38"/>
      <c r="B273" s="59">
        <v>201</v>
      </c>
      <c r="C273" s="34"/>
      <c r="D273" s="48" t="s">
        <v>326</v>
      </c>
      <c r="E273" s="69">
        <v>75</v>
      </c>
      <c r="F273" s="17" t="s">
        <v>325</v>
      </c>
      <c r="G273" s="4"/>
      <c r="H273" s="32"/>
    </row>
    <row r="274" spans="1:8" s="2" customFormat="1" ht="56.25" x14ac:dyDescent="0.25">
      <c r="A274" s="38"/>
      <c r="B274" s="59">
        <v>202</v>
      </c>
      <c r="C274" s="34"/>
      <c r="D274" s="11" t="s">
        <v>327</v>
      </c>
      <c r="E274" s="69">
        <v>600</v>
      </c>
      <c r="F274" s="17" t="s">
        <v>328</v>
      </c>
      <c r="G274" s="4"/>
      <c r="H274" s="32"/>
    </row>
    <row r="275" spans="1:8" s="2" customFormat="1" x14ac:dyDescent="0.25">
      <c r="B275" s="62">
        <v>203</v>
      </c>
      <c r="C275" s="51"/>
      <c r="D275" s="11" t="s">
        <v>329</v>
      </c>
      <c r="E275" s="69">
        <v>360</v>
      </c>
      <c r="F275" s="17" t="s">
        <v>330</v>
      </c>
    </row>
    <row r="276" spans="1:8" s="2" customFormat="1" ht="22.5" x14ac:dyDescent="0.25">
      <c r="B276" s="62">
        <v>204</v>
      </c>
      <c r="C276" s="51"/>
      <c r="D276" s="48" t="s">
        <v>363</v>
      </c>
      <c r="E276" s="69">
        <v>30</v>
      </c>
      <c r="F276" s="17" t="s">
        <v>318</v>
      </c>
    </row>
    <row r="277" spans="1:8" s="2" customFormat="1" x14ac:dyDescent="0.25">
      <c r="A277" s="38"/>
      <c r="B277" s="59"/>
      <c r="C277" s="23" t="s">
        <v>10</v>
      </c>
      <c r="D277" s="11"/>
      <c r="E277" s="68">
        <f>SUM(E261:E276)</f>
        <v>28387</v>
      </c>
      <c r="F277" s="17"/>
      <c r="G277" s="4"/>
      <c r="H277" s="32"/>
    </row>
    <row r="278" spans="1:8" s="2" customFormat="1" x14ac:dyDescent="0.25">
      <c r="B278" s="93"/>
      <c r="E278" s="94"/>
    </row>
    <row r="279" spans="1:8" s="2" customFormat="1" x14ac:dyDescent="0.25">
      <c r="B279" s="93"/>
      <c r="E279" s="94"/>
    </row>
    <row r="280" spans="1:8" s="2" customFormat="1" x14ac:dyDescent="0.25">
      <c r="B280" s="93"/>
      <c r="E280" s="94"/>
    </row>
    <row r="281" spans="1:8" s="2" customFormat="1" x14ac:dyDescent="0.25">
      <c r="B281" s="93"/>
      <c r="E281" s="94"/>
    </row>
    <row r="282" spans="1:8" s="2" customFormat="1" x14ac:dyDescent="0.25">
      <c r="B282" s="93"/>
      <c r="E282" s="94"/>
    </row>
    <row r="283" spans="1:8" s="2" customFormat="1" x14ac:dyDescent="0.25">
      <c r="B283" s="106" t="s">
        <v>0</v>
      </c>
      <c r="C283" s="106"/>
      <c r="D283" s="106"/>
      <c r="E283" s="106"/>
      <c r="F283" s="106"/>
      <c r="G283" s="4"/>
    </row>
    <row r="284" spans="1:8" s="2" customFormat="1" x14ac:dyDescent="0.25">
      <c r="A284" s="3"/>
      <c r="B284" s="106" t="s">
        <v>1</v>
      </c>
      <c r="C284" s="106"/>
      <c r="D284" s="106"/>
      <c r="E284" s="106"/>
      <c r="F284" s="106"/>
      <c r="G284" s="4"/>
    </row>
    <row r="285" spans="1:8" s="2" customFormat="1" x14ac:dyDescent="0.25">
      <c r="B285" s="106" t="s">
        <v>2</v>
      </c>
      <c r="C285" s="106"/>
      <c r="D285" s="106"/>
      <c r="E285" s="106"/>
      <c r="F285" s="106"/>
      <c r="G285" s="4"/>
    </row>
    <row r="286" spans="1:8" s="2" customFormat="1" x14ac:dyDescent="0.25">
      <c r="B286" s="57"/>
      <c r="C286" s="105"/>
      <c r="D286" s="105"/>
      <c r="E286" s="66"/>
      <c r="F286" s="105"/>
      <c r="G286" s="4"/>
    </row>
    <row r="287" spans="1:8" s="2" customFormat="1" x14ac:dyDescent="0.25">
      <c r="B287" s="57" t="s">
        <v>3</v>
      </c>
      <c r="C287" s="5"/>
      <c r="D287" s="6" t="s">
        <v>12</v>
      </c>
      <c r="E287" s="66"/>
      <c r="F287" s="7" t="s">
        <v>446</v>
      </c>
      <c r="G287" s="6"/>
    </row>
    <row r="288" spans="1:8" s="2" customFormat="1" x14ac:dyDescent="0.25">
      <c r="B288" s="57" t="s">
        <v>4</v>
      </c>
      <c r="C288" s="8"/>
      <c r="D288" s="8" t="s">
        <v>16</v>
      </c>
      <c r="E288" s="66"/>
      <c r="F288" s="7" t="s">
        <v>434</v>
      </c>
      <c r="G288" s="5"/>
    </row>
    <row r="289" spans="1:8" s="2" customFormat="1" x14ac:dyDescent="0.25">
      <c r="B289" s="57" t="s">
        <v>249</v>
      </c>
      <c r="C289" s="9"/>
      <c r="D289" s="9"/>
      <c r="E289" s="67"/>
      <c r="F289" s="9"/>
      <c r="G289" s="4"/>
    </row>
    <row r="290" spans="1:8" s="2" customFormat="1" ht="22.5" x14ac:dyDescent="0.25">
      <c r="B290" s="58" t="s">
        <v>5</v>
      </c>
      <c r="C290" s="10" t="s">
        <v>6</v>
      </c>
      <c r="D290" s="10" t="s">
        <v>7</v>
      </c>
      <c r="E290" s="68" t="s">
        <v>8</v>
      </c>
      <c r="F290" s="10" t="s">
        <v>9</v>
      </c>
      <c r="G290" s="4"/>
    </row>
    <row r="291" spans="1:8" s="2" customFormat="1" ht="22.5" x14ac:dyDescent="0.25">
      <c r="B291" s="59">
        <v>205</v>
      </c>
      <c r="C291" s="34"/>
      <c r="D291" s="48" t="s">
        <v>331</v>
      </c>
      <c r="E291" s="69">
        <v>150</v>
      </c>
      <c r="F291" s="17" t="s">
        <v>325</v>
      </c>
      <c r="G291" s="4"/>
    </row>
    <row r="292" spans="1:8" s="2" customFormat="1" ht="292.5" x14ac:dyDescent="0.25">
      <c r="A292" s="38"/>
      <c r="B292" s="59">
        <v>206</v>
      </c>
      <c r="C292" s="16"/>
      <c r="D292" s="48" t="s">
        <v>332</v>
      </c>
      <c r="E292" s="69">
        <v>220</v>
      </c>
      <c r="F292" s="17" t="s">
        <v>88</v>
      </c>
      <c r="G292" s="4"/>
    </row>
    <row r="293" spans="1:8" s="2" customFormat="1" x14ac:dyDescent="0.25">
      <c r="A293" s="38"/>
      <c r="B293" s="59"/>
      <c r="C293" s="23" t="s">
        <v>10</v>
      </c>
      <c r="D293" s="11"/>
      <c r="E293" s="68">
        <f>SUM(E291:E292)</f>
        <v>370</v>
      </c>
      <c r="F293" s="17"/>
      <c r="G293" s="4"/>
      <c r="H293" s="32"/>
    </row>
    <row r="294" spans="1:8" s="3" customFormat="1" x14ac:dyDescent="0.25">
      <c r="A294" s="49"/>
      <c r="B294" s="60"/>
      <c r="D294" s="20"/>
      <c r="E294" s="75"/>
      <c r="F294" s="22"/>
      <c r="G294" s="19"/>
    </row>
    <row r="295" spans="1:8" s="3" customFormat="1" x14ac:dyDescent="0.25">
      <c r="A295" s="49"/>
      <c r="B295" s="60"/>
      <c r="C295" s="53"/>
      <c r="D295" s="20"/>
      <c r="E295" s="75"/>
      <c r="F295" s="22"/>
      <c r="G295" s="19"/>
    </row>
    <row r="296" spans="1:8" s="3" customFormat="1" x14ac:dyDescent="0.25">
      <c r="A296" s="49"/>
      <c r="B296" s="60"/>
      <c r="C296" s="44"/>
      <c r="D296" s="20"/>
      <c r="E296" s="75"/>
      <c r="F296" s="22"/>
      <c r="G296" s="54"/>
    </row>
    <row r="297" spans="1:8" s="3" customFormat="1" x14ac:dyDescent="0.25">
      <c r="A297" s="49"/>
      <c r="B297" s="60"/>
      <c r="C297" s="44"/>
      <c r="D297" s="20"/>
      <c r="E297" s="75"/>
      <c r="F297" s="22"/>
      <c r="G297" s="19"/>
      <c r="H297" s="50"/>
    </row>
    <row r="298" spans="1:8" s="3" customFormat="1" x14ac:dyDescent="0.25">
      <c r="A298" s="49"/>
      <c r="B298" s="60"/>
      <c r="C298" s="44"/>
      <c r="D298" s="20"/>
      <c r="E298" s="75"/>
      <c r="F298" s="22"/>
      <c r="G298" s="19"/>
      <c r="H298" s="50"/>
    </row>
    <row r="299" spans="1:8" s="3" customFormat="1" x14ac:dyDescent="0.25">
      <c r="B299" s="63"/>
      <c r="D299" s="20"/>
      <c r="E299" s="75"/>
      <c r="F299" s="22"/>
    </row>
    <row r="300" spans="1:8" s="3" customFormat="1" x14ac:dyDescent="0.25">
      <c r="B300" s="63"/>
      <c r="D300" s="20"/>
      <c r="E300" s="75"/>
      <c r="F300" s="22"/>
    </row>
    <row r="301" spans="1:8" s="2" customFormat="1" x14ac:dyDescent="0.25">
      <c r="B301" s="93"/>
      <c r="E301" s="94"/>
    </row>
    <row r="302" spans="1:8" s="2" customFormat="1" x14ac:dyDescent="0.25">
      <c r="B302" s="93"/>
      <c r="E302" s="94"/>
    </row>
    <row r="303" spans="1:8" s="2" customFormat="1" x14ac:dyDescent="0.25">
      <c r="B303" s="93"/>
      <c r="E303" s="94"/>
    </row>
    <row r="304" spans="1:8" s="2" customFormat="1" x14ac:dyDescent="0.25">
      <c r="B304" s="106" t="s">
        <v>0</v>
      </c>
      <c r="C304" s="106"/>
      <c r="D304" s="106"/>
      <c r="E304" s="106"/>
      <c r="F304" s="106"/>
      <c r="G304" s="4"/>
    </row>
    <row r="305" spans="1:8" s="2" customFormat="1" x14ac:dyDescent="0.25">
      <c r="A305" s="3"/>
      <c r="B305" s="106" t="s">
        <v>1</v>
      </c>
      <c r="C305" s="106"/>
      <c r="D305" s="106"/>
      <c r="E305" s="106"/>
      <c r="F305" s="106"/>
      <c r="G305" s="4"/>
    </row>
    <row r="306" spans="1:8" s="2" customFormat="1" x14ac:dyDescent="0.25">
      <c r="B306" s="106" t="s">
        <v>2</v>
      </c>
      <c r="C306" s="106"/>
      <c r="D306" s="106"/>
      <c r="E306" s="106"/>
      <c r="F306" s="106"/>
      <c r="G306" s="4"/>
    </row>
    <row r="307" spans="1:8" s="2" customFormat="1" x14ac:dyDescent="0.25">
      <c r="B307" s="57"/>
      <c r="C307" s="105"/>
      <c r="D307" s="105"/>
      <c r="E307" s="66"/>
      <c r="F307" s="105"/>
      <c r="G307" s="4"/>
    </row>
    <row r="308" spans="1:8" s="2" customFormat="1" x14ac:dyDescent="0.25">
      <c r="B308" s="57" t="s">
        <v>3</v>
      </c>
      <c r="C308" s="5"/>
      <c r="D308" s="6" t="s">
        <v>12</v>
      </c>
      <c r="E308" s="66"/>
      <c r="F308" s="7" t="s">
        <v>446</v>
      </c>
      <c r="G308" s="6"/>
    </row>
    <row r="309" spans="1:8" s="2" customFormat="1" x14ac:dyDescent="0.25">
      <c r="B309" s="57" t="s">
        <v>4</v>
      </c>
      <c r="C309" s="8"/>
      <c r="D309" s="8" t="s">
        <v>16</v>
      </c>
      <c r="E309" s="66"/>
      <c r="F309" s="7" t="s">
        <v>435</v>
      </c>
      <c r="G309" s="5"/>
    </row>
    <row r="310" spans="1:8" s="2" customFormat="1" x14ac:dyDescent="0.25">
      <c r="B310" s="57" t="s">
        <v>249</v>
      </c>
      <c r="C310" s="9"/>
      <c r="D310" s="9"/>
      <c r="E310" s="67"/>
      <c r="F310" s="9"/>
      <c r="G310" s="4"/>
    </row>
    <row r="311" spans="1:8" s="2" customFormat="1" ht="22.5" x14ac:dyDescent="0.25">
      <c r="B311" s="58" t="s">
        <v>5</v>
      </c>
      <c r="C311" s="10" t="s">
        <v>6</v>
      </c>
      <c r="D311" s="10" t="s">
        <v>7</v>
      </c>
      <c r="E311" s="68" t="s">
        <v>8</v>
      </c>
      <c r="F311" s="10" t="s">
        <v>9</v>
      </c>
      <c r="G311" s="4"/>
    </row>
    <row r="312" spans="1:8" s="2" customFormat="1" ht="292.5" x14ac:dyDescent="0.25">
      <c r="A312" s="38"/>
      <c r="B312" s="64">
        <v>207</v>
      </c>
      <c r="C312" s="55"/>
      <c r="D312" s="48" t="s">
        <v>333</v>
      </c>
      <c r="E312" s="76">
        <v>900</v>
      </c>
      <c r="F312" s="52" t="s">
        <v>88</v>
      </c>
      <c r="G312" s="4"/>
    </row>
    <row r="313" spans="1:8" s="2" customFormat="1" ht="45" x14ac:dyDescent="0.25">
      <c r="B313" s="107">
        <v>208</v>
      </c>
      <c r="C313" s="108"/>
      <c r="D313" s="108" t="s">
        <v>334</v>
      </c>
      <c r="E313" s="109">
        <v>1000</v>
      </c>
      <c r="F313" s="35" t="s">
        <v>335</v>
      </c>
    </row>
    <row r="314" spans="1:8" s="2" customFormat="1" x14ac:dyDescent="0.25">
      <c r="A314" s="38"/>
      <c r="B314" s="59"/>
      <c r="C314" s="23" t="s">
        <v>10</v>
      </c>
      <c r="D314" s="11"/>
      <c r="E314" s="68">
        <f>SUM(E312:E313)</f>
        <v>1900</v>
      </c>
      <c r="F314" s="17"/>
      <c r="G314" s="4"/>
      <c r="H314" s="32"/>
    </row>
    <row r="315" spans="1:8" s="2" customFormat="1" x14ac:dyDescent="0.25">
      <c r="B315" s="93"/>
      <c r="E315" s="94"/>
    </row>
    <row r="316" spans="1:8" s="2" customFormat="1" x14ac:dyDescent="0.25">
      <c r="B316" s="93"/>
      <c r="E316" s="94"/>
    </row>
    <row r="317" spans="1:8" s="2" customFormat="1" x14ac:dyDescent="0.25">
      <c r="B317" s="93"/>
      <c r="E317" s="94"/>
    </row>
    <row r="318" spans="1:8" s="2" customFormat="1" x14ac:dyDescent="0.25">
      <c r="B318" s="93"/>
      <c r="E318" s="94"/>
    </row>
    <row r="319" spans="1:8" s="2" customFormat="1" x14ac:dyDescent="0.25">
      <c r="B319" s="93"/>
      <c r="E319" s="94"/>
    </row>
    <row r="320" spans="1:8" s="2" customFormat="1" x14ac:dyDescent="0.25">
      <c r="B320" s="93"/>
      <c r="E320" s="94"/>
    </row>
    <row r="321" spans="1:8" s="2" customFormat="1" x14ac:dyDescent="0.25">
      <c r="B321" s="93"/>
      <c r="E321" s="94"/>
    </row>
    <row r="322" spans="1:8" s="2" customFormat="1" x14ac:dyDescent="0.25">
      <c r="B322" s="93"/>
      <c r="E322" s="94"/>
    </row>
    <row r="323" spans="1:8" s="2" customFormat="1" x14ac:dyDescent="0.25">
      <c r="B323" s="106" t="s">
        <v>0</v>
      </c>
      <c r="C323" s="106"/>
      <c r="D323" s="106"/>
      <c r="E323" s="106"/>
      <c r="F323" s="106"/>
      <c r="G323" s="4"/>
    </row>
    <row r="324" spans="1:8" s="2" customFormat="1" x14ac:dyDescent="0.25">
      <c r="A324" s="3"/>
      <c r="B324" s="106" t="s">
        <v>1</v>
      </c>
      <c r="C324" s="106"/>
      <c r="D324" s="106"/>
      <c r="E324" s="106"/>
      <c r="F324" s="106"/>
      <c r="G324" s="4"/>
    </row>
    <row r="325" spans="1:8" s="2" customFormat="1" x14ac:dyDescent="0.25">
      <c r="B325" s="106" t="s">
        <v>2</v>
      </c>
      <c r="C325" s="106"/>
      <c r="D325" s="106"/>
      <c r="E325" s="106"/>
      <c r="F325" s="106"/>
      <c r="G325" s="4"/>
    </row>
    <row r="326" spans="1:8" s="2" customFormat="1" x14ac:dyDescent="0.25">
      <c r="B326" s="57"/>
      <c r="C326" s="105"/>
      <c r="D326" s="105"/>
      <c r="E326" s="66"/>
      <c r="F326" s="105"/>
      <c r="G326" s="4"/>
    </row>
    <row r="327" spans="1:8" s="2" customFormat="1" x14ac:dyDescent="0.25">
      <c r="B327" s="57" t="s">
        <v>3</v>
      </c>
      <c r="C327" s="5"/>
      <c r="D327" s="6" t="s">
        <v>12</v>
      </c>
      <c r="E327" s="66"/>
      <c r="F327" s="7" t="s">
        <v>446</v>
      </c>
      <c r="G327" s="6"/>
    </row>
    <row r="328" spans="1:8" s="2" customFormat="1" x14ac:dyDescent="0.25">
      <c r="B328" s="57" t="s">
        <v>4</v>
      </c>
      <c r="C328" s="8"/>
      <c r="D328" s="8" t="s">
        <v>16</v>
      </c>
      <c r="E328" s="66"/>
      <c r="F328" s="7" t="s">
        <v>436</v>
      </c>
      <c r="G328" s="5"/>
    </row>
    <row r="329" spans="1:8" s="2" customFormat="1" x14ac:dyDescent="0.25">
      <c r="B329" s="57" t="s">
        <v>249</v>
      </c>
      <c r="C329" s="9"/>
      <c r="D329" s="9"/>
      <c r="E329" s="67"/>
      <c r="F329" s="9"/>
      <c r="G329" s="4"/>
    </row>
    <row r="330" spans="1:8" s="2" customFormat="1" ht="22.5" x14ac:dyDescent="0.25">
      <c r="B330" s="58" t="s">
        <v>5</v>
      </c>
      <c r="C330" s="10" t="s">
        <v>6</v>
      </c>
      <c r="D330" s="10" t="s">
        <v>7</v>
      </c>
      <c r="E330" s="68" t="s">
        <v>8</v>
      </c>
      <c r="F330" s="10" t="s">
        <v>9</v>
      </c>
      <c r="G330" s="4"/>
    </row>
    <row r="331" spans="1:8" s="2" customFormat="1" ht="292.5" x14ac:dyDescent="0.25">
      <c r="A331" s="38"/>
      <c r="B331" s="64">
        <v>209</v>
      </c>
      <c r="C331" s="55"/>
      <c r="D331" s="48" t="s">
        <v>336</v>
      </c>
      <c r="E331" s="76">
        <v>100</v>
      </c>
      <c r="F331" s="52" t="s">
        <v>88</v>
      </c>
      <c r="G331" s="4"/>
    </row>
    <row r="332" spans="1:8" s="2" customFormat="1" x14ac:dyDescent="0.25">
      <c r="A332" s="38"/>
      <c r="B332" s="59"/>
      <c r="C332" s="23" t="s">
        <v>10</v>
      </c>
      <c r="D332" s="11"/>
      <c r="E332" s="68">
        <f>SUM(E331:E331)</f>
        <v>100</v>
      </c>
      <c r="F332" s="17"/>
      <c r="G332" s="4"/>
      <c r="H332" s="32"/>
    </row>
    <row r="333" spans="1:8" s="2" customFormat="1" x14ac:dyDescent="0.25">
      <c r="B333" s="93"/>
      <c r="E333" s="94"/>
    </row>
    <row r="334" spans="1:8" s="2" customFormat="1" x14ac:dyDescent="0.25">
      <c r="B334" s="93"/>
      <c r="E334" s="94"/>
    </row>
    <row r="335" spans="1:8" s="2" customFormat="1" x14ac:dyDescent="0.25">
      <c r="B335" s="93"/>
      <c r="E335" s="94"/>
    </row>
    <row r="336" spans="1:8" s="2" customFormat="1" x14ac:dyDescent="0.25">
      <c r="B336" s="93"/>
      <c r="E336" s="94"/>
    </row>
    <row r="337" spans="1:7" s="2" customFormat="1" x14ac:dyDescent="0.25">
      <c r="B337" s="93"/>
      <c r="E337" s="94"/>
    </row>
    <row r="338" spans="1:7" s="2" customFormat="1" x14ac:dyDescent="0.25">
      <c r="B338" s="93"/>
      <c r="E338" s="94"/>
    </row>
    <row r="339" spans="1:7" s="2" customFormat="1" x14ac:dyDescent="0.25">
      <c r="B339" s="93"/>
      <c r="E339" s="94"/>
    </row>
    <row r="340" spans="1:7" s="2" customFormat="1" x14ac:dyDescent="0.25">
      <c r="B340" s="93"/>
      <c r="E340" s="94"/>
    </row>
    <row r="341" spans="1:7" s="2" customFormat="1" x14ac:dyDescent="0.25">
      <c r="B341" s="93"/>
      <c r="E341" s="94"/>
    </row>
    <row r="342" spans="1:7" s="2" customFormat="1" x14ac:dyDescent="0.25">
      <c r="B342" s="93"/>
      <c r="E342" s="94"/>
    </row>
    <row r="343" spans="1:7" s="2" customFormat="1" x14ac:dyDescent="0.25">
      <c r="B343" s="93"/>
      <c r="E343" s="94"/>
    </row>
    <row r="344" spans="1:7" s="2" customFormat="1" x14ac:dyDescent="0.25">
      <c r="B344" s="106" t="s">
        <v>0</v>
      </c>
      <c r="C344" s="106"/>
      <c r="D344" s="106"/>
      <c r="E344" s="106"/>
      <c r="F344" s="106"/>
      <c r="G344" s="4"/>
    </row>
    <row r="345" spans="1:7" s="2" customFormat="1" x14ac:dyDescent="0.25">
      <c r="A345" s="3"/>
      <c r="B345" s="106" t="s">
        <v>1</v>
      </c>
      <c r="C345" s="106"/>
      <c r="D345" s="106"/>
      <c r="E345" s="106"/>
      <c r="F345" s="106"/>
      <c r="G345" s="4"/>
    </row>
    <row r="346" spans="1:7" s="2" customFormat="1" x14ac:dyDescent="0.25">
      <c r="B346" s="106" t="s">
        <v>2</v>
      </c>
      <c r="C346" s="106"/>
      <c r="D346" s="106"/>
      <c r="E346" s="106"/>
      <c r="F346" s="106"/>
      <c r="G346" s="4"/>
    </row>
    <row r="347" spans="1:7" s="2" customFormat="1" x14ac:dyDescent="0.25">
      <c r="B347" s="57"/>
      <c r="C347" s="105"/>
      <c r="D347" s="105"/>
      <c r="E347" s="66"/>
      <c r="F347" s="105"/>
      <c r="G347" s="4"/>
    </row>
    <row r="348" spans="1:7" s="2" customFormat="1" x14ac:dyDescent="0.25">
      <c r="B348" s="57" t="s">
        <v>3</v>
      </c>
      <c r="C348" s="5"/>
      <c r="D348" s="6" t="s">
        <v>12</v>
      </c>
      <c r="E348" s="66"/>
      <c r="F348" s="7" t="s">
        <v>446</v>
      </c>
      <c r="G348" s="6"/>
    </row>
    <row r="349" spans="1:7" s="2" customFormat="1" x14ac:dyDescent="0.25">
      <c r="B349" s="57" t="s">
        <v>4</v>
      </c>
      <c r="C349" s="8"/>
      <c r="D349" s="8" t="s">
        <v>16</v>
      </c>
      <c r="E349" s="66"/>
      <c r="F349" s="7" t="s">
        <v>437</v>
      </c>
      <c r="G349" s="5"/>
    </row>
    <row r="350" spans="1:7" s="2" customFormat="1" x14ac:dyDescent="0.25">
      <c r="B350" s="57" t="s">
        <v>249</v>
      </c>
      <c r="C350" s="9"/>
      <c r="D350" s="9"/>
      <c r="E350" s="67"/>
      <c r="F350" s="9"/>
      <c r="G350" s="4"/>
    </row>
    <row r="351" spans="1:7" s="2" customFormat="1" ht="22.5" x14ac:dyDescent="0.25">
      <c r="B351" s="58" t="s">
        <v>5</v>
      </c>
      <c r="C351" s="10" t="s">
        <v>6</v>
      </c>
      <c r="D351" s="10" t="s">
        <v>7</v>
      </c>
      <c r="E351" s="68" t="s">
        <v>8</v>
      </c>
      <c r="F351" s="10" t="s">
        <v>9</v>
      </c>
      <c r="G351" s="4"/>
    </row>
    <row r="352" spans="1:7" s="2" customFormat="1" ht="292.5" x14ac:dyDescent="0.25">
      <c r="A352" s="38"/>
      <c r="B352" s="59">
        <v>210</v>
      </c>
      <c r="C352" s="16"/>
      <c r="D352" s="11" t="s">
        <v>337</v>
      </c>
      <c r="E352" s="69">
        <v>713</v>
      </c>
      <c r="F352" s="17" t="s">
        <v>88</v>
      </c>
      <c r="G352" s="4"/>
    </row>
    <row r="353" spans="1:8" s="2" customFormat="1" ht="23.25" x14ac:dyDescent="0.25">
      <c r="B353" s="95">
        <v>211</v>
      </c>
      <c r="C353" s="96"/>
      <c r="D353" s="97" t="s">
        <v>338</v>
      </c>
      <c r="E353" s="98">
        <v>900</v>
      </c>
      <c r="F353" s="96" t="s">
        <v>339</v>
      </c>
    </row>
    <row r="354" spans="1:8" s="2" customFormat="1" ht="23.25" x14ac:dyDescent="0.25">
      <c r="B354" s="95">
        <v>212</v>
      </c>
      <c r="C354" s="96"/>
      <c r="D354" s="97" t="s">
        <v>340</v>
      </c>
      <c r="E354" s="98">
        <v>560</v>
      </c>
      <c r="F354" s="97" t="s">
        <v>341</v>
      </c>
    </row>
    <row r="355" spans="1:8" s="2" customFormat="1" x14ac:dyDescent="0.25">
      <c r="B355" s="95">
        <v>213</v>
      </c>
      <c r="C355" s="96"/>
      <c r="D355" s="96" t="s">
        <v>342</v>
      </c>
      <c r="E355" s="98">
        <v>60</v>
      </c>
      <c r="F355" s="96" t="s">
        <v>339</v>
      </c>
    </row>
    <row r="356" spans="1:8" s="2" customFormat="1" ht="33.75" x14ac:dyDescent="0.25">
      <c r="B356" s="95">
        <v>214</v>
      </c>
      <c r="C356" s="96"/>
      <c r="D356" s="110" t="s">
        <v>343</v>
      </c>
      <c r="E356" s="98">
        <v>230</v>
      </c>
      <c r="F356" s="111" t="s">
        <v>344</v>
      </c>
    </row>
    <row r="357" spans="1:8" s="2" customFormat="1" x14ac:dyDescent="0.25">
      <c r="A357" s="38"/>
      <c r="B357" s="59"/>
      <c r="C357" s="23" t="s">
        <v>10</v>
      </c>
      <c r="D357" s="11"/>
      <c r="E357" s="68">
        <f>SUM(E352:E356)</f>
        <v>2463</v>
      </c>
      <c r="F357" s="17"/>
      <c r="G357" s="4"/>
      <c r="H357" s="32"/>
    </row>
    <row r="358" spans="1:8" s="3" customFormat="1" x14ac:dyDescent="0.25">
      <c r="B358" s="63"/>
      <c r="E358" s="99"/>
    </row>
    <row r="359" spans="1:8" s="2" customFormat="1" x14ac:dyDescent="0.25">
      <c r="B359" s="93"/>
      <c r="E359" s="94"/>
    </row>
    <row r="360" spans="1:8" s="2" customFormat="1" x14ac:dyDescent="0.25">
      <c r="B360" s="93"/>
      <c r="E360" s="94"/>
    </row>
    <row r="361" spans="1:8" s="2" customFormat="1" x14ac:dyDescent="0.25">
      <c r="B361" s="93"/>
      <c r="E361" s="94"/>
    </row>
    <row r="362" spans="1:8" s="2" customFormat="1" x14ac:dyDescent="0.25">
      <c r="B362" s="93"/>
      <c r="E362" s="94"/>
    </row>
    <row r="363" spans="1:8" s="2" customFormat="1" x14ac:dyDescent="0.25">
      <c r="B363" s="106" t="s">
        <v>0</v>
      </c>
      <c r="C363" s="106"/>
      <c r="D363" s="106"/>
      <c r="E363" s="106"/>
      <c r="F363" s="106"/>
      <c r="G363" s="4"/>
    </row>
    <row r="364" spans="1:8" s="2" customFormat="1" x14ac:dyDescent="0.25">
      <c r="A364" s="3"/>
      <c r="B364" s="106" t="s">
        <v>1</v>
      </c>
      <c r="C364" s="106"/>
      <c r="D364" s="106"/>
      <c r="E364" s="106"/>
      <c r="F364" s="106"/>
      <c r="G364" s="4"/>
    </row>
    <row r="365" spans="1:8" s="2" customFormat="1" x14ac:dyDescent="0.25">
      <c r="B365" s="106" t="s">
        <v>2</v>
      </c>
      <c r="C365" s="106"/>
      <c r="D365" s="106"/>
      <c r="E365" s="106"/>
      <c r="F365" s="106"/>
      <c r="G365" s="4"/>
    </row>
    <row r="366" spans="1:8" s="2" customFormat="1" x14ac:dyDescent="0.25">
      <c r="B366" s="57"/>
      <c r="C366" s="105"/>
      <c r="D366" s="105"/>
      <c r="E366" s="66"/>
      <c r="F366" s="105"/>
      <c r="G366" s="4"/>
    </row>
    <row r="367" spans="1:8" s="2" customFormat="1" x14ac:dyDescent="0.25">
      <c r="B367" s="57" t="s">
        <v>3</v>
      </c>
      <c r="C367" s="5"/>
      <c r="D367" s="6" t="s">
        <v>12</v>
      </c>
      <c r="E367" s="66"/>
      <c r="F367" s="7" t="s">
        <v>446</v>
      </c>
      <c r="G367" s="6"/>
    </row>
    <row r="368" spans="1:8" s="2" customFormat="1" x14ac:dyDescent="0.25">
      <c r="B368" s="57" t="s">
        <v>4</v>
      </c>
      <c r="C368" s="8"/>
      <c r="D368" s="8" t="s">
        <v>16</v>
      </c>
      <c r="E368" s="66"/>
      <c r="F368" s="7" t="s">
        <v>438</v>
      </c>
      <c r="G368" s="5"/>
    </row>
    <row r="369" spans="1:8" s="2" customFormat="1" x14ac:dyDescent="0.25">
      <c r="B369" s="57" t="s">
        <v>249</v>
      </c>
      <c r="C369" s="9"/>
      <c r="D369" s="9"/>
      <c r="E369" s="67"/>
      <c r="F369" s="9"/>
      <c r="G369" s="4"/>
    </row>
    <row r="370" spans="1:8" s="2" customFormat="1" ht="22.5" x14ac:dyDescent="0.25">
      <c r="B370" s="58" t="s">
        <v>5</v>
      </c>
      <c r="C370" s="10" t="s">
        <v>6</v>
      </c>
      <c r="D370" s="10" t="s">
        <v>7</v>
      </c>
      <c r="E370" s="68" t="s">
        <v>8</v>
      </c>
      <c r="F370" s="10" t="s">
        <v>9</v>
      </c>
      <c r="G370" s="4"/>
    </row>
    <row r="371" spans="1:8" s="2" customFormat="1" x14ac:dyDescent="0.25">
      <c r="A371" s="38"/>
      <c r="B371" s="59">
        <v>215</v>
      </c>
      <c r="C371" s="16"/>
      <c r="D371" s="11" t="s">
        <v>345</v>
      </c>
      <c r="E371" s="69">
        <v>63</v>
      </c>
      <c r="F371" s="17" t="s">
        <v>339</v>
      </c>
      <c r="G371" s="4"/>
    </row>
    <row r="372" spans="1:8" s="2" customFormat="1" ht="292.5" x14ac:dyDescent="0.25">
      <c r="B372" s="95">
        <v>216</v>
      </c>
      <c r="C372" s="96"/>
      <c r="D372" s="97" t="s">
        <v>346</v>
      </c>
      <c r="E372" s="98">
        <v>400</v>
      </c>
      <c r="F372" s="17" t="s">
        <v>88</v>
      </c>
    </row>
    <row r="373" spans="1:8" s="2" customFormat="1" x14ac:dyDescent="0.25">
      <c r="B373" s="95">
        <v>217</v>
      </c>
      <c r="C373" s="96"/>
      <c r="D373" s="97" t="s">
        <v>292</v>
      </c>
      <c r="E373" s="98">
        <v>300</v>
      </c>
      <c r="F373" s="97" t="s">
        <v>339</v>
      </c>
    </row>
    <row r="374" spans="1:8" s="2" customFormat="1" x14ac:dyDescent="0.25">
      <c r="B374" s="95">
        <v>218</v>
      </c>
      <c r="C374" s="96"/>
      <c r="D374" s="96" t="s">
        <v>347</v>
      </c>
      <c r="E374" s="98">
        <v>700</v>
      </c>
      <c r="F374" s="96" t="s">
        <v>339</v>
      </c>
    </row>
    <row r="375" spans="1:8" s="2" customFormat="1" x14ac:dyDescent="0.25">
      <c r="B375" s="95">
        <v>219</v>
      </c>
      <c r="C375" s="96"/>
      <c r="D375" s="110" t="s">
        <v>348</v>
      </c>
      <c r="E375" s="98">
        <v>100</v>
      </c>
      <c r="F375" s="111" t="s">
        <v>339</v>
      </c>
    </row>
    <row r="376" spans="1:8" s="2" customFormat="1" ht="45" x14ac:dyDescent="0.25">
      <c r="B376" s="62">
        <v>220</v>
      </c>
      <c r="C376" s="51"/>
      <c r="D376" s="112" t="s">
        <v>349</v>
      </c>
      <c r="E376" s="113">
        <v>200</v>
      </c>
      <c r="F376" s="112" t="s">
        <v>350</v>
      </c>
    </row>
    <row r="377" spans="1:8" s="2" customFormat="1" x14ac:dyDescent="0.25">
      <c r="A377" s="38"/>
      <c r="B377" s="59"/>
      <c r="C377" s="23" t="s">
        <v>10</v>
      </c>
      <c r="D377" s="11"/>
      <c r="E377" s="68">
        <f>SUM(E371:E376)</f>
        <v>1763</v>
      </c>
      <c r="F377" s="17"/>
      <c r="G377" s="4"/>
      <c r="H377" s="32"/>
    </row>
    <row r="378" spans="1:8" s="2" customFormat="1" x14ac:dyDescent="0.25">
      <c r="B378" s="93"/>
      <c r="E378" s="94"/>
    </row>
    <row r="379" spans="1:8" s="2" customFormat="1" x14ac:dyDescent="0.25">
      <c r="B379" s="93"/>
      <c r="E379" s="94"/>
    </row>
    <row r="380" spans="1:8" s="2" customFormat="1" x14ac:dyDescent="0.25">
      <c r="B380" s="93"/>
      <c r="E380" s="94"/>
    </row>
    <row r="381" spans="1:8" s="2" customFormat="1" x14ac:dyDescent="0.25">
      <c r="B381" s="93"/>
      <c r="E381" s="94"/>
    </row>
    <row r="382" spans="1:8" s="2" customFormat="1" x14ac:dyDescent="0.25">
      <c r="B382" s="106" t="s">
        <v>0</v>
      </c>
      <c r="C382" s="106"/>
      <c r="D382" s="106"/>
      <c r="E382" s="106"/>
      <c r="F382" s="106"/>
      <c r="G382" s="4"/>
    </row>
    <row r="383" spans="1:8" s="2" customFormat="1" x14ac:dyDescent="0.25">
      <c r="A383" s="3"/>
      <c r="B383" s="106" t="s">
        <v>1</v>
      </c>
      <c r="C383" s="106"/>
      <c r="D383" s="106"/>
      <c r="E383" s="106"/>
      <c r="F383" s="106"/>
      <c r="G383" s="4"/>
    </row>
    <row r="384" spans="1:8" s="2" customFormat="1" x14ac:dyDescent="0.25">
      <c r="B384" s="106" t="s">
        <v>2</v>
      </c>
      <c r="C384" s="106"/>
      <c r="D384" s="106"/>
      <c r="E384" s="106"/>
      <c r="F384" s="106"/>
      <c r="G384" s="4"/>
    </row>
    <row r="385" spans="1:7" s="2" customFormat="1" x14ac:dyDescent="0.25">
      <c r="B385" s="57"/>
      <c r="C385" s="105"/>
      <c r="D385" s="105"/>
      <c r="E385" s="66"/>
      <c r="F385" s="105"/>
      <c r="G385" s="4"/>
    </row>
    <row r="386" spans="1:7" s="2" customFormat="1" x14ac:dyDescent="0.25">
      <c r="B386" s="57" t="s">
        <v>3</v>
      </c>
      <c r="C386" s="5"/>
      <c r="D386" s="6" t="s">
        <v>12</v>
      </c>
      <c r="E386" s="66"/>
      <c r="F386" s="7" t="s">
        <v>446</v>
      </c>
      <c r="G386" s="6"/>
    </row>
    <row r="387" spans="1:7" s="2" customFormat="1" x14ac:dyDescent="0.25">
      <c r="B387" s="57" t="s">
        <v>4</v>
      </c>
      <c r="C387" s="8"/>
      <c r="D387" s="8" t="s">
        <v>16</v>
      </c>
      <c r="E387" s="66"/>
      <c r="F387" s="7" t="s">
        <v>439</v>
      </c>
      <c r="G387" s="5"/>
    </row>
    <row r="388" spans="1:7" s="2" customFormat="1" x14ac:dyDescent="0.25">
      <c r="B388" s="57" t="s">
        <v>249</v>
      </c>
      <c r="C388" s="9"/>
      <c r="D388" s="9"/>
      <c r="E388" s="67"/>
      <c r="F388" s="9"/>
      <c r="G388" s="4"/>
    </row>
    <row r="389" spans="1:7" s="2" customFormat="1" ht="22.5" x14ac:dyDescent="0.25">
      <c r="B389" s="58" t="s">
        <v>5</v>
      </c>
      <c r="C389" s="10" t="s">
        <v>6</v>
      </c>
      <c r="D389" s="10" t="s">
        <v>7</v>
      </c>
      <c r="E389" s="68" t="s">
        <v>8</v>
      </c>
      <c r="F389" s="10" t="s">
        <v>9</v>
      </c>
      <c r="G389" s="4"/>
    </row>
    <row r="390" spans="1:7" s="2" customFormat="1" x14ac:dyDescent="0.25">
      <c r="B390" s="59">
        <v>221</v>
      </c>
      <c r="C390" s="34"/>
      <c r="D390" s="48" t="s">
        <v>351</v>
      </c>
      <c r="E390" s="69">
        <v>900</v>
      </c>
      <c r="F390" s="17" t="s">
        <v>352</v>
      </c>
      <c r="G390" s="4"/>
    </row>
    <row r="391" spans="1:7" s="2" customFormat="1" x14ac:dyDescent="0.25">
      <c r="A391" s="38"/>
      <c r="B391" s="59">
        <v>222</v>
      </c>
      <c r="C391" s="16"/>
      <c r="D391" s="48" t="s">
        <v>351</v>
      </c>
      <c r="E391" s="69">
        <v>900</v>
      </c>
      <c r="F391" s="17" t="s">
        <v>352</v>
      </c>
      <c r="G391" s="4"/>
    </row>
    <row r="392" spans="1:7" s="2" customFormat="1" ht="33.75" x14ac:dyDescent="0.25">
      <c r="A392" s="38"/>
      <c r="B392" s="59">
        <v>223</v>
      </c>
      <c r="C392" s="16"/>
      <c r="D392" s="11" t="s">
        <v>222</v>
      </c>
      <c r="E392" s="72">
        <f>7070+8750+10170+6460</f>
        <v>32450</v>
      </c>
      <c r="F392" s="17" t="s">
        <v>223</v>
      </c>
      <c r="G392" s="4"/>
    </row>
    <row r="393" spans="1:7" s="2" customFormat="1" ht="22.5" x14ac:dyDescent="0.25">
      <c r="A393" s="38"/>
      <c r="B393" s="59">
        <v>224</v>
      </c>
      <c r="C393" s="89"/>
      <c r="D393" s="11" t="s">
        <v>269</v>
      </c>
      <c r="E393" s="69">
        <v>1621.5</v>
      </c>
      <c r="F393" s="17" t="s">
        <v>256</v>
      </c>
      <c r="G393" s="4"/>
    </row>
    <row r="394" spans="1:7" s="2" customFormat="1" ht="33.75" x14ac:dyDescent="0.25">
      <c r="A394" s="38"/>
      <c r="B394" s="59">
        <v>225</v>
      </c>
      <c r="C394" s="89"/>
      <c r="D394" s="11" t="s">
        <v>353</v>
      </c>
      <c r="E394" s="69">
        <v>39495</v>
      </c>
      <c r="F394" s="17" t="s">
        <v>225</v>
      </c>
      <c r="G394" s="4"/>
    </row>
    <row r="395" spans="1:7" s="2" customFormat="1" ht="33.75" x14ac:dyDescent="0.25">
      <c r="A395" s="38"/>
      <c r="B395" s="59">
        <v>226</v>
      </c>
      <c r="C395" s="16"/>
      <c r="D395" s="11" t="s">
        <v>354</v>
      </c>
      <c r="E395" s="69">
        <f>1560+1600+1600+600</f>
        <v>5360</v>
      </c>
      <c r="F395" s="17" t="s">
        <v>227</v>
      </c>
      <c r="G395" s="4"/>
    </row>
    <row r="396" spans="1:7" s="2" customFormat="1" ht="33.75" x14ac:dyDescent="0.25">
      <c r="A396" s="38"/>
      <c r="B396" s="59">
        <v>227</v>
      </c>
      <c r="C396" s="89"/>
      <c r="D396" s="48" t="s">
        <v>355</v>
      </c>
      <c r="E396" s="69">
        <v>10266</v>
      </c>
      <c r="F396" s="17" t="s">
        <v>358</v>
      </c>
      <c r="G396" s="4"/>
    </row>
    <row r="397" spans="1:7" s="2" customFormat="1" ht="33.75" x14ac:dyDescent="0.25">
      <c r="A397" s="38"/>
      <c r="B397" s="59">
        <v>228</v>
      </c>
      <c r="C397" s="89"/>
      <c r="D397" s="48" t="s">
        <v>356</v>
      </c>
      <c r="E397" s="69">
        <v>400</v>
      </c>
      <c r="F397" s="17" t="s">
        <v>373</v>
      </c>
      <c r="G397" s="4"/>
    </row>
    <row r="398" spans="1:7" s="2" customFormat="1" ht="22.5" x14ac:dyDescent="0.25">
      <c r="A398" s="38"/>
      <c r="B398" s="59">
        <v>229</v>
      </c>
      <c r="C398" s="89"/>
      <c r="D398" s="48" t="s">
        <v>357</v>
      </c>
      <c r="E398" s="69">
        <v>6368.14</v>
      </c>
      <c r="F398" s="17" t="s">
        <v>237</v>
      </c>
      <c r="G398" s="4"/>
    </row>
    <row r="399" spans="1:7" s="2" customFormat="1" x14ac:dyDescent="0.25">
      <c r="A399" s="38"/>
      <c r="B399" s="59"/>
      <c r="C399" s="77" t="s">
        <v>186</v>
      </c>
      <c r="D399" s="48"/>
      <c r="E399" s="69"/>
      <c r="F399" s="17"/>
      <c r="G399" s="4"/>
    </row>
    <row r="400" spans="1:7" s="2" customFormat="1" ht="22.5" x14ac:dyDescent="0.25">
      <c r="A400" s="38"/>
      <c r="B400" s="59">
        <v>230</v>
      </c>
      <c r="C400" s="87"/>
      <c r="D400" s="48" t="s">
        <v>359</v>
      </c>
      <c r="E400" s="69"/>
      <c r="F400" s="17" t="s">
        <v>360</v>
      </c>
      <c r="G400" s="4"/>
    </row>
    <row r="401" spans="1:8" s="2" customFormat="1" ht="22.5" x14ac:dyDescent="0.25">
      <c r="A401" s="38"/>
      <c r="B401" s="59">
        <v>231</v>
      </c>
      <c r="C401" s="34"/>
      <c r="D401" s="11" t="s">
        <v>361</v>
      </c>
      <c r="E401" s="69"/>
      <c r="F401" s="17" t="s">
        <v>360</v>
      </c>
      <c r="G401" s="28"/>
    </row>
    <row r="402" spans="1:8" s="2" customFormat="1" ht="22.5" x14ac:dyDescent="0.25">
      <c r="A402" s="38"/>
      <c r="B402" s="59">
        <v>232</v>
      </c>
      <c r="C402" s="34"/>
      <c r="D402" s="11" t="s">
        <v>362</v>
      </c>
      <c r="E402" s="69"/>
      <c r="F402" s="17" t="s">
        <v>360</v>
      </c>
      <c r="G402" s="4"/>
      <c r="H402" s="32"/>
    </row>
    <row r="403" spans="1:8" s="2" customFormat="1" ht="33.75" x14ac:dyDescent="0.25">
      <c r="A403" s="38"/>
      <c r="B403" s="59">
        <v>233</v>
      </c>
      <c r="C403" s="34"/>
      <c r="D403" s="11" t="s">
        <v>222</v>
      </c>
      <c r="E403" s="71">
        <v>37975</v>
      </c>
      <c r="F403" s="17" t="s">
        <v>223</v>
      </c>
      <c r="G403" s="4"/>
      <c r="H403" s="32"/>
    </row>
    <row r="404" spans="1:8" s="2" customFormat="1" ht="22.5" x14ac:dyDescent="0.25">
      <c r="B404" s="59">
        <v>234</v>
      </c>
      <c r="C404" s="34"/>
      <c r="D404" s="48" t="s">
        <v>364</v>
      </c>
      <c r="E404" s="69">
        <v>15</v>
      </c>
      <c r="F404" s="17" t="s">
        <v>318</v>
      </c>
      <c r="G404" s="4"/>
    </row>
    <row r="405" spans="1:8" s="2" customFormat="1" x14ac:dyDescent="0.25">
      <c r="A405" s="38"/>
      <c r="B405" s="59"/>
      <c r="C405" s="23" t="s">
        <v>10</v>
      </c>
      <c r="D405" s="11"/>
      <c r="E405" s="68">
        <f>SUM(E390:E404)</f>
        <v>135750.64000000001</v>
      </c>
      <c r="F405" s="17"/>
      <c r="G405" s="4"/>
      <c r="H405" s="32"/>
    </row>
    <row r="406" spans="1:8" s="2" customFormat="1" x14ac:dyDescent="0.25">
      <c r="B406" s="93"/>
      <c r="E406" s="94"/>
    </row>
    <row r="407" spans="1:8" s="2" customFormat="1" x14ac:dyDescent="0.25">
      <c r="B407" s="93"/>
      <c r="E407" s="94"/>
    </row>
    <row r="408" spans="1:8" s="2" customFormat="1" x14ac:dyDescent="0.25">
      <c r="B408" s="93"/>
      <c r="E408" s="94"/>
    </row>
    <row r="409" spans="1:8" s="2" customFormat="1" x14ac:dyDescent="0.25">
      <c r="B409" s="93"/>
      <c r="E409" s="94"/>
    </row>
    <row r="410" spans="1:8" s="2" customFormat="1" x14ac:dyDescent="0.25">
      <c r="B410" s="106" t="s">
        <v>0</v>
      </c>
      <c r="C410" s="106"/>
      <c r="D410" s="106"/>
      <c r="E410" s="106"/>
      <c r="F410" s="106"/>
      <c r="G410" s="4"/>
    </row>
    <row r="411" spans="1:8" s="2" customFormat="1" x14ac:dyDescent="0.25">
      <c r="A411" s="3"/>
      <c r="B411" s="106" t="s">
        <v>1</v>
      </c>
      <c r="C411" s="106"/>
      <c r="D411" s="106"/>
      <c r="E411" s="106"/>
      <c r="F411" s="106"/>
      <c r="G411" s="4"/>
    </row>
    <row r="412" spans="1:8" s="2" customFormat="1" x14ac:dyDescent="0.25">
      <c r="B412" s="106" t="s">
        <v>2</v>
      </c>
      <c r="C412" s="106"/>
      <c r="D412" s="106"/>
      <c r="E412" s="106"/>
      <c r="F412" s="106"/>
      <c r="G412" s="4"/>
    </row>
    <row r="413" spans="1:8" s="2" customFormat="1" x14ac:dyDescent="0.25">
      <c r="B413" s="57"/>
      <c r="C413" s="105"/>
      <c r="D413" s="105"/>
      <c r="E413" s="66"/>
      <c r="F413" s="105"/>
      <c r="G413" s="4"/>
    </row>
    <row r="414" spans="1:8" s="2" customFormat="1" x14ac:dyDescent="0.25">
      <c r="B414" s="57" t="s">
        <v>3</v>
      </c>
      <c r="C414" s="5"/>
      <c r="D414" s="6" t="s">
        <v>12</v>
      </c>
      <c r="E414" s="66"/>
      <c r="F414" s="7" t="s">
        <v>446</v>
      </c>
      <c r="G414" s="6"/>
    </row>
    <row r="415" spans="1:8" s="2" customFormat="1" x14ac:dyDescent="0.25">
      <c r="B415" s="57" t="s">
        <v>4</v>
      </c>
      <c r="C415" s="8"/>
      <c r="D415" s="8" t="s">
        <v>16</v>
      </c>
      <c r="E415" s="66"/>
      <c r="F415" s="7" t="s">
        <v>440</v>
      </c>
      <c r="G415" s="5"/>
    </row>
    <row r="416" spans="1:8" s="2" customFormat="1" x14ac:dyDescent="0.25">
      <c r="B416" s="57" t="s">
        <v>249</v>
      </c>
      <c r="C416" s="9"/>
      <c r="D416" s="9"/>
      <c r="E416" s="67"/>
      <c r="F416" s="9"/>
      <c r="G416" s="4"/>
    </row>
    <row r="417" spans="1:8" s="2" customFormat="1" ht="22.5" x14ac:dyDescent="0.25">
      <c r="B417" s="58" t="s">
        <v>5</v>
      </c>
      <c r="C417" s="10" t="s">
        <v>6</v>
      </c>
      <c r="D417" s="10" t="s">
        <v>7</v>
      </c>
      <c r="E417" s="68" t="s">
        <v>8</v>
      </c>
      <c r="F417" s="10" t="s">
        <v>9</v>
      </c>
      <c r="G417" s="4"/>
    </row>
    <row r="418" spans="1:8" s="2" customFormat="1" ht="22.5" x14ac:dyDescent="0.25">
      <c r="A418" s="38"/>
      <c r="B418" s="59">
        <v>235</v>
      </c>
      <c r="C418" s="16"/>
      <c r="D418" s="48" t="s">
        <v>365</v>
      </c>
      <c r="E418" s="69">
        <v>120</v>
      </c>
      <c r="F418" s="17" t="s">
        <v>366</v>
      </c>
      <c r="G418" s="4"/>
    </row>
    <row r="419" spans="1:8" s="2" customFormat="1" ht="22.5" x14ac:dyDescent="0.25">
      <c r="A419" s="38"/>
      <c r="B419" s="59">
        <v>236</v>
      </c>
      <c r="C419" s="16"/>
      <c r="D419" s="48" t="s">
        <v>367</v>
      </c>
      <c r="E419" s="72">
        <v>120</v>
      </c>
      <c r="F419" s="17" t="s">
        <v>366</v>
      </c>
      <c r="G419" s="4"/>
    </row>
    <row r="420" spans="1:8" s="2" customFormat="1" ht="22.5" x14ac:dyDescent="0.25">
      <c r="A420" s="38"/>
      <c r="B420" s="59">
        <v>237</v>
      </c>
      <c r="C420" s="89"/>
      <c r="D420" s="11" t="s">
        <v>368</v>
      </c>
      <c r="E420" s="69">
        <v>1000</v>
      </c>
      <c r="F420" s="17" t="s">
        <v>369</v>
      </c>
      <c r="G420" s="4"/>
    </row>
    <row r="421" spans="1:8" s="2" customFormat="1" ht="22.5" x14ac:dyDescent="0.25">
      <c r="A421" s="38"/>
      <c r="B421" s="59">
        <v>238</v>
      </c>
      <c r="C421" s="89"/>
      <c r="D421" s="11" t="s">
        <v>370</v>
      </c>
      <c r="E421" s="69">
        <v>1200.17</v>
      </c>
      <c r="F421" s="17" t="s">
        <v>371</v>
      </c>
      <c r="G421" s="4"/>
    </row>
    <row r="422" spans="1:8" s="2" customFormat="1" ht="22.5" x14ac:dyDescent="0.25">
      <c r="A422" s="38"/>
      <c r="B422" s="59">
        <v>239</v>
      </c>
      <c r="C422" s="16"/>
      <c r="D422" s="48" t="s">
        <v>319</v>
      </c>
      <c r="E422" s="69">
        <v>30</v>
      </c>
      <c r="F422" s="17" t="s">
        <v>318</v>
      </c>
      <c r="G422" s="4"/>
    </row>
    <row r="423" spans="1:8" s="2" customFormat="1" x14ac:dyDescent="0.25">
      <c r="A423" s="38"/>
      <c r="B423" s="59">
        <v>240</v>
      </c>
      <c r="C423" s="89"/>
      <c r="D423" s="48" t="s">
        <v>372</v>
      </c>
      <c r="E423" s="69">
        <v>750</v>
      </c>
      <c r="F423" s="17" t="s">
        <v>289</v>
      </c>
      <c r="G423" s="4"/>
    </row>
    <row r="424" spans="1:8" s="2" customFormat="1" x14ac:dyDescent="0.25">
      <c r="A424" s="38"/>
      <c r="B424" s="59">
        <v>241</v>
      </c>
      <c r="C424" s="89"/>
      <c r="D424" s="48" t="s">
        <v>374</v>
      </c>
      <c r="E424" s="69">
        <v>500</v>
      </c>
      <c r="F424" s="17" t="s">
        <v>289</v>
      </c>
      <c r="G424" s="4"/>
    </row>
    <row r="425" spans="1:8" s="2" customFormat="1" ht="33.75" x14ac:dyDescent="0.25">
      <c r="A425" s="38"/>
      <c r="B425" s="59">
        <v>242</v>
      </c>
      <c r="C425" s="89"/>
      <c r="D425" s="48" t="s">
        <v>375</v>
      </c>
      <c r="E425" s="69">
        <v>295</v>
      </c>
      <c r="F425" s="17" t="s">
        <v>376</v>
      </c>
      <c r="G425" s="4"/>
    </row>
    <row r="426" spans="1:8" s="2" customFormat="1" x14ac:dyDescent="0.25">
      <c r="A426" s="38"/>
      <c r="B426" s="59">
        <v>243</v>
      </c>
      <c r="C426" s="77"/>
      <c r="D426" s="48" t="s">
        <v>377</v>
      </c>
      <c r="E426" s="69">
        <v>549</v>
      </c>
      <c r="F426" s="17" t="s">
        <v>179</v>
      </c>
      <c r="G426" s="4"/>
    </row>
    <row r="427" spans="1:8" s="2" customFormat="1" x14ac:dyDescent="0.25">
      <c r="A427" s="38"/>
      <c r="B427" s="59">
        <v>244</v>
      </c>
      <c r="C427" s="87"/>
      <c r="D427" s="48" t="s">
        <v>378</v>
      </c>
      <c r="E427" s="69">
        <v>1151</v>
      </c>
      <c r="F427" s="17" t="s">
        <v>179</v>
      </c>
      <c r="G427" s="4"/>
    </row>
    <row r="428" spans="1:8" s="2" customFormat="1" x14ac:dyDescent="0.25">
      <c r="A428" s="38"/>
      <c r="B428" s="59">
        <v>245</v>
      </c>
      <c r="C428" s="34"/>
      <c r="D428" s="11" t="s">
        <v>379</v>
      </c>
      <c r="E428" s="69">
        <v>1052</v>
      </c>
      <c r="F428" s="17" t="s">
        <v>179</v>
      </c>
      <c r="G428" s="28"/>
    </row>
    <row r="429" spans="1:8" s="2" customFormat="1" x14ac:dyDescent="0.25">
      <c r="A429" s="38"/>
      <c r="B429" s="59"/>
      <c r="C429" s="23" t="s">
        <v>10</v>
      </c>
      <c r="D429" s="11"/>
      <c r="E429" s="68">
        <f>SUM(E418:E428)</f>
        <v>6767.17</v>
      </c>
      <c r="F429" s="17"/>
      <c r="G429" s="4"/>
      <c r="H429" s="32"/>
    </row>
    <row r="430" spans="1:8" s="2" customFormat="1" x14ac:dyDescent="0.25">
      <c r="B430" s="93"/>
      <c r="E430" s="94"/>
    </row>
    <row r="431" spans="1:8" s="2" customFormat="1" x14ac:dyDescent="0.25">
      <c r="B431" s="93"/>
      <c r="E431" s="94"/>
    </row>
    <row r="432" spans="1:8" s="2" customFormat="1" x14ac:dyDescent="0.25">
      <c r="B432" s="93"/>
      <c r="E432" s="94"/>
    </row>
    <row r="433" spans="1:7" s="2" customFormat="1" x14ac:dyDescent="0.25">
      <c r="B433" s="93"/>
      <c r="E433" s="94"/>
    </row>
    <row r="434" spans="1:7" s="2" customFormat="1" x14ac:dyDescent="0.25">
      <c r="B434" s="93"/>
      <c r="E434" s="94"/>
    </row>
    <row r="435" spans="1:7" s="2" customFormat="1" x14ac:dyDescent="0.25">
      <c r="B435" s="93"/>
      <c r="E435" s="94"/>
    </row>
    <row r="436" spans="1:7" s="2" customFormat="1" x14ac:dyDescent="0.25">
      <c r="B436" s="93"/>
      <c r="E436" s="94"/>
    </row>
    <row r="437" spans="1:7" s="2" customFormat="1" x14ac:dyDescent="0.25">
      <c r="B437" s="93"/>
      <c r="E437" s="94"/>
    </row>
    <row r="438" spans="1:7" s="2" customFormat="1" x14ac:dyDescent="0.25">
      <c r="B438" s="93"/>
      <c r="E438" s="94"/>
    </row>
    <row r="439" spans="1:7" s="2" customFormat="1" x14ac:dyDescent="0.25">
      <c r="B439" s="93"/>
      <c r="E439" s="94"/>
    </row>
    <row r="440" spans="1:7" s="2" customFormat="1" x14ac:dyDescent="0.25">
      <c r="B440" s="93"/>
      <c r="E440" s="94"/>
    </row>
    <row r="441" spans="1:7" s="2" customFormat="1" x14ac:dyDescent="0.25">
      <c r="B441" s="93"/>
      <c r="E441" s="94"/>
    </row>
    <row r="442" spans="1:7" s="2" customFormat="1" x14ac:dyDescent="0.25">
      <c r="B442" s="93"/>
      <c r="E442" s="94"/>
    </row>
    <row r="443" spans="1:7" s="2" customFormat="1" x14ac:dyDescent="0.25">
      <c r="B443" s="93"/>
      <c r="E443" s="94"/>
    </row>
    <row r="444" spans="1:7" s="2" customFormat="1" x14ac:dyDescent="0.25">
      <c r="B444" s="93"/>
      <c r="E444" s="94"/>
    </row>
    <row r="445" spans="1:7" s="2" customFormat="1" x14ac:dyDescent="0.25">
      <c r="B445" s="93"/>
      <c r="E445" s="94"/>
    </row>
    <row r="446" spans="1:7" s="2" customFormat="1" x14ac:dyDescent="0.25">
      <c r="B446" s="106" t="s">
        <v>0</v>
      </c>
      <c r="C446" s="106"/>
      <c r="D446" s="106"/>
      <c r="E446" s="106"/>
      <c r="F446" s="106"/>
      <c r="G446" s="4"/>
    </row>
    <row r="447" spans="1:7" s="2" customFormat="1" x14ac:dyDescent="0.25">
      <c r="A447" s="3"/>
      <c r="B447" s="106" t="s">
        <v>1</v>
      </c>
      <c r="C447" s="106"/>
      <c r="D447" s="106"/>
      <c r="E447" s="106"/>
      <c r="F447" s="106"/>
      <c r="G447" s="4"/>
    </row>
    <row r="448" spans="1:7" s="2" customFormat="1" x14ac:dyDescent="0.25">
      <c r="B448" s="106" t="s">
        <v>2</v>
      </c>
      <c r="C448" s="106"/>
      <c r="D448" s="106"/>
      <c r="E448" s="106"/>
      <c r="F448" s="106"/>
      <c r="G448" s="4"/>
    </row>
    <row r="449" spans="1:8" s="2" customFormat="1" x14ac:dyDescent="0.25">
      <c r="B449" s="57"/>
      <c r="C449" s="105"/>
      <c r="D449" s="105"/>
      <c r="E449" s="66"/>
      <c r="F449" s="105"/>
      <c r="G449" s="4"/>
    </row>
    <row r="450" spans="1:8" s="2" customFormat="1" x14ac:dyDescent="0.25">
      <c r="B450" s="57" t="s">
        <v>3</v>
      </c>
      <c r="C450" s="5"/>
      <c r="D450" s="6" t="s">
        <v>12</v>
      </c>
      <c r="E450" s="66"/>
      <c r="F450" s="7" t="s">
        <v>446</v>
      </c>
      <c r="G450" s="6"/>
    </row>
    <row r="451" spans="1:8" s="2" customFormat="1" x14ac:dyDescent="0.25">
      <c r="B451" s="57" t="s">
        <v>4</v>
      </c>
      <c r="C451" s="8"/>
      <c r="D451" s="8" t="s">
        <v>16</v>
      </c>
      <c r="E451" s="66"/>
      <c r="F451" s="7" t="s">
        <v>441</v>
      </c>
      <c r="G451" s="5"/>
    </row>
    <row r="452" spans="1:8" s="2" customFormat="1" x14ac:dyDescent="0.25">
      <c r="B452" s="57" t="s">
        <v>249</v>
      </c>
      <c r="C452" s="9"/>
      <c r="D452" s="9"/>
      <c r="E452" s="67"/>
      <c r="F452" s="9"/>
      <c r="G452" s="4"/>
    </row>
    <row r="453" spans="1:8" s="2" customFormat="1" ht="22.5" x14ac:dyDescent="0.25">
      <c r="B453" s="58" t="s">
        <v>5</v>
      </c>
      <c r="C453" s="10" t="s">
        <v>6</v>
      </c>
      <c r="D453" s="10" t="s">
        <v>7</v>
      </c>
      <c r="E453" s="68" t="s">
        <v>8</v>
      </c>
      <c r="F453" s="10" t="s">
        <v>9</v>
      </c>
      <c r="G453" s="4"/>
    </row>
    <row r="454" spans="1:8" s="2" customFormat="1" ht="292.5" x14ac:dyDescent="0.25">
      <c r="A454" s="38"/>
      <c r="B454" s="59">
        <v>246</v>
      </c>
      <c r="C454" s="16"/>
      <c r="D454" s="48" t="s">
        <v>380</v>
      </c>
      <c r="E454" s="69">
        <v>480.5</v>
      </c>
      <c r="F454" s="17" t="s">
        <v>88</v>
      </c>
      <c r="G454" s="4"/>
    </row>
    <row r="455" spans="1:8" s="2" customFormat="1" x14ac:dyDescent="0.25">
      <c r="A455" s="38"/>
      <c r="B455" s="59">
        <v>247</v>
      </c>
      <c r="C455" s="16"/>
      <c r="D455" s="48" t="s">
        <v>381</v>
      </c>
      <c r="E455" s="72">
        <v>126</v>
      </c>
      <c r="F455" s="17" t="s">
        <v>382</v>
      </c>
      <c r="G455" s="4"/>
    </row>
    <row r="456" spans="1:8" s="2" customFormat="1" ht="22.5" x14ac:dyDescent="0.25">
      <c r="A456" s="38"/>
      <c r="B456" s="59">
        <v>248</v>
      </c>
      <c r="C456" s="89"/>
      <c r="D456" s="48" t="s">
        <v>319</v>
      </c>
      <c r="E456" s="69">
        <v>30</v>
      </c>
      <c r="F456" s="17" t="s">
        <v>318</v>
      </c>
      <c r="G456" s="4"/>
    </row>
    <row r="457" spans="1:8" s="2" customFormat="1" ht="22.5" x14ac:dyDescent="0.25">
      <c r="A457" s="38"/>
      <c r="B457" s="59">
        <v>249</v>
      </c>
      <c r="C457" s="89"/>
      <c r="D457" s="11" t="s">
        <v>383</v>
      </c>
      <c r="E457" s="69">
        <v>300</v>
      </c>
      <c r="F457" s="17" t="s">
        <v>384</v>
      </c>
      <c r="G457" s="4"/>
    </row>
    <row r="458" spans="1:8" s="2" customFormat="1" ht="22.5" x14ac:dyDescent="0.25">
      <c r="A458" s="38"/>
      <c r="B458" s="59">
        <v>250</v>
      </c>
      <c r="C458" s="16"/>
      <c r="D458" s="48" t="s">
        <v>385</v>
      </c>
      <c r="E458" s="69">
        <v>400</v>
      </c>
      <c r="F458" s="17" t="s">
        <v>386</v>
      </c>
      <c r="G458" s="4"/>
    </row>
    <row r="459" spans="1:8" s="2" customFormat="1" x14ac:dyDescent="0.25">
      <c r="A459" s="38"/>
      <c r="B459" s="59">
        <v>251</v>
      </c>
      <c r="C459" s="89"/>
      <c r="D459" s="48" t="s">
        <v>387</v>
      </c>
      <c r="E459" s="69">
        <v>300</v>
      </c>
      <c r="F459" s="17" t="s">
        <v>339</v>
      </c>
      <c r="G459" s="4"/>
    </row>
    <row r="460" spans="1:8" s="2" customFormat="1" ht="22.5" x14ac:dyDescent="0.25">
      <c r="A460" s="38"/>
      <c r="B460" s="59">
        <v>252</v>
      </c>
      <c r="C460" s="89"/>
      <c r="D460" s="48" t="s">
        <v>388</v>
      </c>
      <c r="E460" s="69">
        <v>60</v>
      </c>
      <c r="F460" s="17" t="s">
        <v>318</v>
      </c>
      <c r="G460" s="4"/>
    </row>
    <row r="461" spans="1:8" s="2" customFormat="1" x14ac:dyDescent="0.25">
      <c r="A461" s="38"/>
      <c r="B461" s="59"/>
      <c r="C461" s="23" t="s">
        <v>10</v>
      </c>
      <c r="D461" s="11"/>
      <c r="E461" s="68">
        <f>SUM(E454:E460)</f>
        <v>1696.5</v>
      </c>
      <c r="F461" s="17"/>
      <c r="G461" s="4"/>
      <c r="H461" s="32"/>
    </row>
    <row r="462" spans="1:8" s="3" customFormat="1" x14ac:dyDescent="0.25">
      <c r="A462" s="49"/>
      <c r="B462" s="60"/>
      <c r="C462" s="78"/>
      <c r="D462" s="20"/>
      <c r="E462" s="75"/>
      <c r="F462" s="22"/>
      <c r="G462" s="19"/>
    </row>
    <row r="463" spans="1:8" s="2" customFormat="1" x14ac:dyDescent="0.25">
      <c r="B463" s="93"/>
      <c r="E463" s="94"/>
    </row>
    <row r="464" spans="1:8" s="2" customFormat="1" x14ac:dyDescent="0.25">
      <c r="B464" s="93"/>
      <c r="E464" s="94"/>
    </row>
    <row r="465" spans="1:8" s="2" customFormat="1" x14ac:dyDescent="0.25">
      <c r="B465" s="93"/>
      <c r="E465" s="94"/>
    </row>
    <row r="466" spans="1:8" s="2" customFormat="1" x14ac:dyDescent="0.25">
      <c r="B466" s="93"/>
      <c r="E466" s="94"/>
    </row>
    <row r="467" spans="1:8" s="2" customFormat="1" x14ac:dyDescent="0.25">
      <c r="B467" s="106" t="s">
        <v>0</v>
      </c>
      <c r="C467" s="106"/>
      <c r="D467" s="106"/>
      <c r="E467" s="106"/>
      <c r="F467" s="106"/>
      <c r="G467" s="4"/>
    </row>
    <row r="468" spans="1:8" s="2" customFormat="1" x14ac:dyDescent="0.25">
      <c r="A468" s="3"/>
      <c r="B468" s="106" t="s">
        <v>1</v>
      </c>
      <c r="C468" s="106"/>
      <c r="D468" s="106"/>
      <c r="E468" s="106"/>
      <c r="F468" s="106"/>
      <c r="G468" s="4"/>
    </row>
    <row r="469" spans="1:8" s="2" customFormat="1" x14ac:dyDescent="0.25">
      <c r="B469" s="106" t="s">
        <v>2</v>
      </c>
      <c r="C469" s="106"/>
      <c r="D469" s="106"/>
      <c r="E469" s="106"/>
      <c r="F469" s="106"/>
      <c r="G469" s="4"/>
    </row>
    <row r="470" spans="1:8" s="2" customFormat="1" x14ac:dyDescent="0.25">
      <c r="B470" s="57"/>
      <c r="C470" s="105"/>
      <c r="D470" s="105"/>
      <c r="E470" s="66"/>
      <c r="F470" s="105"/>
      <c r="G470" s="4"/>
    </row>
    <row r="471" spans="1:8" s="2" customFormat="1" x14ac:dyDescent="0.25">
      <c r="B471" s="57" t="s">
        <v>3</v>
      </c>
      <c r="C471" s="5"/>
      <c r="D471" s="6" t="s">
        <v>12</v>
      </c>
      <c r="E471" s="66"/>
      <c r="F471" s="7" t="s">
        <v>446</v>
      </c>
      <c r="G471" s="6"/>
    </row>
    <row r="472" spans="1:8" s="2" customFormat="1" x14ac:dyDescent="0.25">
      <c r="B472" s="57" t="s">
        <v>4</v>
      </c>
      <c r="C472" s="8"/>
      <c r="D472" s="8" t="s">
        <v>16</v>
      </c>
      <c r="E472" s="66"/>
      <c r="F472" s="7" t="s">
        <v>442</v>
      </c>
      <c r="G472" s="5"/>
    </row>
    <row r="473" spans="1:8" s="2" customFormat="1" x14ac:dyDescent="0.25">
      <c r="B473" s="57" t="s">
        <v>249</v>
      </c>
      <c r="C473" s="9"/>
      <c r="D473" s="9"/>
      <c r="E473" s="67"/>
      <c r="F473" s="9"/>
      <c r="G473" s="4"/>
    </row>
    <row r="474" spans="1:8" s="2" customFormat="1" ht="22.5" x14ac:dyDescent="0.25">
      <c r="B474" s="58" t="s">
        <v>5</v>
      </c>
      <c r="C474" s="10" t="s">
        <v>6</v>
      </c>
      <c r="D474" s="10" t="s">
        <v>7</v>
      </c>
      <c r="E474" s="68" t="s">
        <v>8</v>
      </c>
      <c r="F474" s="10" t="s">
        <v>9</v>
      </c>
      <c r="G474" s="4"/>
    </row>
    <row r="475" spans="1:8" s="2" customFormat="1" x14ac:dyDescent="0.25">
      <c r="A475" s="38"/>
      <c r="B475" s="59">
        <v>253</v>
      </c>
      <c r="C475" s="16"/>
      <c r="D475" s="48" t="s">
        <v>389</v>
      </c>
      <c r="E475" s="69">
        <v>800</v>
      </c>
      <c r="F475" s="17" t="s">
        <v>339</v>
      </c>
      <c r="G475" s="4"/>
    </row>
    <row r="476" spans="1:8" s="2" customFormat="1" x14ac:dyDescent="0.25">
      <c r="A476" s="38"/>
      <c r="B476" s="59">
        <v>254</v>
      </c>
      <c r="C476" s="16"/>
      <c r="D476" s="48" t="s">
        <v>390</v>
      </c>
      <c r="E476" s="72">
        <v>180</v>
      </c>
      <c r="F476" s="17" t="s">
        <v>100</v>
      </c>
      <c r="G476" s="4"/>
    </row>
    <row r="477" spans="1:8" s="2" customFormat="1" ht="292.5" x14ac:dyDescent="0.25">
      <c r="A477" s="38"/>
      <c r="B477" s="59">
        <v>255</v>
      </c>
      <c r="C477" s="89"/>
      <c r="D477" s="11" t="s">
        <v>391</v>
      </c>
      <c r="E477" s="69">
        <f>23+50</f>
        <v>73</v>
      </c>
      <c r="F477" s="17" t="s">
        <v>88</v>
      </c>
      <c r="G477" s="4"/>
    </row>
    <row r="478" spans="1:8" s="2" customFormat="1" ht="22.5" x14ac:dyDescent="0.25">
      <c r="A478" s="38"/>
      <c r="B478" s="59">
        <v>256</v>
      </c>
      <c r="C478" s="89"/>
      <c r="D478" s="11" t="s">
        <v>269</v>
      </c>
      <c r="E478" s="69">
        <v>2919</v>
      </c>
      <c r="F478" s="17" t="s">
        <v>256</v>
      </c>
      <c r="G478" s="4"/>
    </row>
    <row r="479" spans="1:8" s="2" customFormat="1" ht="33.75" x14ac:dyDescent="0.25">
      <c r="A479" s="38"/>
      <c r="B479" s="59">
        <v>257</v>
      </c>
      <c r="C479" s="16"/>
      <c r="D479" s="11" t="s">
        <v>392</v>
      </c>
      <c r="E479" s="69">
        <v>37880</v>
      </c>
      <c r="F479" s="17" t="s">
        <v>225</v>
      </c>
      <c r="G479" s="4"/>
    </row>
    <row r="480" spans="1:8" s="2" customFormat="1" x14ac:dyDescent="0.25">
      <c r="A480" s="38"/>
      <c r="B480" s="59"/>
      <c r="C480" s="23" t="s">
        <v>10</v>
      </c>
      <c r="D480" s="11"/>
      <c r="E480" s="68">
        <f>SUM(E475:E479)</f>
        <v>41852</v>
      </c>
      <c r="F480" s="17"/>
      <c r="G480" s="4"/>
      <c r="H480" s="32"/>
    </row>
    <row r="481" spans="1:7" s="3" customFormat="1" x14ac:dyDescent="0.25">
      <c r="A481" s="49"/>
      <c r="B481" s="60"/>
      <c r="C481" s="79"/>
      <c r="D481" s="20"/>
      <c r="E481" s="75"/>
      <c r="F481" s="22"/>
      <c r="G481" s="19"/>
    </row>
    <row r="482" spans="1:7" s="2" customFormat="1" x14ac:dyDescent="0.25">
      <c r="B482" s="93"/>
      <c r="E482" s="94"/>
    </row>
    <row r="483" spans="1:7" s="2" customFormat="1" x14ac:dyDescent="0.25">
      <c r="B483" s="93"/>
      <c r="E483" s="94"/>
    </row>
    <row r="484" spans="1:7" s="2" customFormat="1" x14ac:dyDescent="0.25">
      <c r="B484" s="93"/>
      <c r="E484" s="94"/>
    </row>
    <row r="485" spans="1:7" s="2" customFormat="1" x14ac:dyDescent="0.25">
      <c r="B485" s="93"/>
      <c r="E485" s="94"/>
    </row>
    <row r="486" spans="1:7" s="2" customFormat="1" x14ac:dyDescent="0.25">
      <c r="B486" s="106" t="s">
        <v>0</v>
      </c>
      <c r="C486" s="106"/>
      <c r="D486" s="106"/>
      <c r="E486" s="106"/>
      <c r="F486" s="106"/>
      <c r="G486" s="4"/>
    </row>
    <row r="487" spans="1:7" s="2" customFormat="1" x14ac:dyDescent="0.25">
      <c r="A487" s="3"/>
      <c r="B487" s="106" t="s">
        <v>1</v>
      </c>
      <c r="C487" s="106"/>
      <c r="D487" s="106"/>
      <c r="E487" s="106"/>
      <c r="F487" s="106"/>
      <c r="G487" s="4"/>
    </row>
    <row r="488" spans="1:7" s="2" customFormat="1" x14ac:dyDescent="0.25">
      <c r="B488" s="106" t="s">
        <v>2</v>
      </c>
      <c r="C488" s="106"/>
      <c r="D488" s="106"/>
      <c r="E488" s="106"/>
      <c r="F488" s="106"/>
      <c r="G488" s="4"/>
    </row>
    <row r="489" spans="1:7" s="2" customFormat="1" x14ac:dyDescent="0.25">
      <c r="B489" s="57"/>
      <c r="C489" s="105"/>
      <c r="D489" s="105"/>
      <c r="E489" s="66"/>
      <c r="F489" s="105"/>
      <c r="G489" s="4"/>
    </row>
    <row r="490" spans="1:7" s="2" customFormat="1" x14ac:dyDescent="0.25">
      <c r="B490" s="57" t="s">
        <v>3</v>
      </c>
      <c r="C490" s="5"/>
      <c r="D490" s="6" t="s">
        <v>12</v>
      </c>
      <c r="E490" s="66"/>
      <c r="F490" s="7" t="s">
        <v>446</v>
      </c>
      <c r="G490" s="6"/>
    </row>
    <row r="491" spans="1:7" s="2" customFormat="1" x14ac:dyDescent="0.25">
      <c r="B491" s="57" t="s">
        <v>4</v>
      </c>
      <c r="C491" s="8"/>
      <c r="D491" s="8" t="s">
        <v>16</v>
      </c>
      <c r="E491" s="66"/>
      <c r="F491" s="7" t="s">
        <v>443</v>
      </c>
      <c r="G491" s="5"/>
    </row>
    <row r="492" spans="1:7" s="2" customFormat="1" x14ac:dyDescent="0.25">
      <c r="B492" s="57" t="s">
        <v>249</v>
      </c>
      <c r="C492" s="9"/>
      <c r="D492" s="9"/>
      <c r="E492" s="67"/>
      <c r="F492" s="9"/>
      <c r="G492" s="4"/>
    </row>
    <row r="493" spans="1:7" s="2" customFormat="1" ht="22.5" x14ac:dyDescent="0.25">
      <c r="B493" s="58" t="s">
        <v>5</v>
      </c>
      <c r="C493" s="10" t="s">
        <v>6</v>
      </c>
      <c r="D493" s="10" t="s">
        <v>7</v>
      </c>
      <c r="E493" s="68" t="s">
        <v>8</v>
      </c>
      <c r="F493" s="10" t="s">
        <v>9</v>
      </c>
      <c r="G493" s="4"/>
    </row>
    <row r="494" spans="1:7" s="2" customFormat="1" ht="33.75" x14ac:dyDescent="0.25">
      <c r="A494" s="38"/>
      <c r="B494" s="59">
        <v>258</v>
      </c>
      <c r="C494" s="16"/>
      <c r="D494" s="11" t="s">
        <v>393</v>
      </c>
      <c r="E494" s="69">
        <f>1520+1840+1840</f>
        <v>5200</v>
      </c>
      <c r="F494" s="17" t="s">
        <v>227</v>
      </c>
      <c r="G494" s="4"/>
    </row>
    <row r="495" spans="1:7" s="2" customFormat="1" ht="22.5" x14ac:dyDescent="0.25">
      <c r="A495" s="38"/>
      <c r="B495" s="59">
        <v>259</v>
      </c>
      <c r="C495" s="16"/>
      <c r="D495" s="48" t="s">
        <v>394</v>
      </c>
      <c r="E495" s="69"/>
      <c r="F495" s="17" t="s">
        <v>395</v>
      </c>
      <c r="G495" s="4"/>
    </row>
    <row r="496" spans="1:7" s="2" customFormat="1" ht="33.75" x14ac:dyDescent="0.25">
      <c r="A496" s="38"/>
      <c r="B496" s="59">
        <v>260</v>
      </c>
      <c r="C496" s="89"/>
      <c r="D496" s="48" t="s">
        <v>396</v>
      </c>
      <c r="E496" s="69">
        <f>670+6228</f>
        <v>6898</v>
      </c>
      <c r="F496" s="17" t="s">
        <v>358</v>
      </c>
      <c r="G496" s="4"/>
    </row>
    <row r="497" spans="1:8" s="2" customFormat="1" ht="33.75" x14ac:dyDescent="0.25">
      <c r="A497" s="38"/>
      <c r="B497" s="59">
        <v>261</v>
      </c>
      <c r="C497" s="89"/>
      <c r="D497" s="48" t="s">
        <v>397</v>
      </c>
      <c r="E497" s="69">
        <v>210</v>
      </c>
      <c r="F497" s="17" t="s">
        <v>373</v>
      </c>
      <c r="G497" s="4"/>
    </row>
    <row r="498" spans="1:8" s="2" customFormat="1" ht="78.75" x14ac:dyDescent="0.25">
      <c r="A498" s="38"/>
      <c r="B498" s="59">
        <v>262</v>
      </c>
      <c r="C498" s="16"/>
      <c r="D498" s="48" t="s">
        <v>398</v>
      </c>
      <c r="E498" s="69">
        <v>13445</v>
      </c>
      <c r="F498" s="17" t="s">
        <v>445</v>
      </c>
      <c r="G498" s="4"/>
    </row>
    <row r="499" spans="1:8" s="2" customFormat="1" ht="25.5" customHeight="1" x14ac:dyDescent="0.25">
      <c r="A499" s="38"/>
      <c r="B499" s="59">
        <v>263</v>
      </c>
      <c r="C499" s="114"/>
      <c r="D499" s="115" t="s">
        <v>448</v>
      </c>
      <c r="E499" s="116"/>
      <c r="F499" s="117"/>
      <c r="G499" s="4"/>
    </row>
    <row r="500" spans="1:8" s="2" customFormat="1" x14ac:dyDescent="0.25">
      <c r="A500" s="38"/>
      <c r="B500" s="59"/>
      <c r="C500" s="23" t="s">
        <v>10</v>
      </c>
      <c r="D500" s="11"/>
      <c r="E500" s="68">
        <f>SUM(E494:E498)</f>
        <v>25753</v>
      </c>
      <c r="F500" s="80"/>
      <c r="G500" s="4"/>
      <c r="H500" s="32"/>
    </row>
    <row r="501" spans="1:8" s="2" customFormat="1" x14ac:dyDescent="0.25">
      <c r="B501" s="62"/>
      <c r="C501" s="100" t="s">
        <v>444</v>
      </c>
      <c r="D501" s="100"/>
      <c r="E501" s="101">
        <f>E500+E480+E461+E429+E405+E377+E357+E332+E314+E293+E277+E248+E223+E209+E181+E152+E131+E108+E74+E55+E28+'OBSERV. PARTICIPACIONES 2014'!E506+'OBSERV. PARTICIPACIONES 2014'!E480+'OBSERV. PARTICIPACIONES 2014'!E440+'OBSERV. PARTICIPACIONES 2014'!E419+'OBSERV. PARTICIPACIONES 2014'!E403+'OBSERV. PARTICIPACIONES 2014'!E384+'OBSERV. PARTICIPACIONES 2014'!E365+'OBSERV. PARTICIPACIONES 2014'!E350+'OBSERV. PARTICIPACIONES 2014'!E323++'OBSERV. PARTICIPACIONES 2014'!E304+'OBSERV. PARTICIPACIONES 2014'!E288+'OBSERV. PARTICIPACIONES 2014'!E270+'OBSERV. PARTICIPACIONES 2014'!E247+'OBSERV. PARTICIPACIONES 2014'!E226+'OBSERV. PARTICIPACIONES 2014'!E206+'OBSERV. PARTICIPACIONES 2014'!E185+'OBSERV. PARTICIPACIONES 2014'!E164+'OBSERV. PARTICIPACIONES 2014'!E145+'OBSERV. PARTICIPACIONES 2014'!E130+'OBSERV. PARTICIPACIONES 2014'!E112+'OBSERV. PARTICIPACIONES 2014'!E87+'OBSERV. PARTICIPACIONES 2014'!E69+'OBSERV. PARTICIPACIONES 2014'!E50++'OBSERV. PARTICIPACIONES 2014'!E20</f>
        <v>1023347.0900000003</v>
      </c>
      <c r="F501" s="51"/>
    </row>
    <row r="502" spans="1:8" s="2" customFormat="1" x14ac:dyDescent="0.25">
      <c r="B502" s="93"/>
      <c r="E502" s="94"/>
      <c r="F502" s="102"/>
    </row>
    <row r="503" spans="1:8" s="2" customFormat="1" x14ac:dyDescent="0.25">
      <c r="B503" s="93"/>
      <c r="E503" s="94"/>
    </row>
    <row r="504" spans="1:8" s="2" customFormat="1" x14ac:dyDescent="0.25">
      <c r="B504" s="93"/>
      <c r="E504" s="94"/>
    </row>
    <row r="505" spans="1:8" s="1" customFormat="1" x14ac:dyDescent="0.25">
      <c r="A505" s="43"/>
      <c r="B505" s="81"/>
      <c r="E505" s="82"/>
    </row>
    <row r="506" spans="1:8" s="1" customFormat="1" x14ac:dyDescent="0.25">
      <c r="A506" s="43"/>
      <c r="B506" s="83" t="s">
        <v>11</v>
      </c>
      <c r="C506" s="83"/>
      <c r="D506" s="83"/>
      <c r="E506" s="84" t="s">
        <v>452</v>
      </c>
      <c r="F506" s="85"/>
    </row>
    <row r="507" spans="1:8" s="1" customFormat="1" x14ac:dyDescent="0.25">
      <c r="A507" s="43"/>
      <c r="B507" s="86" t="s">
        <v>453</v>
      </c>
      <c r="C507" s="86"/>
      <c r="D507" s="86"/>
      <c r="E507" s="84" t="s">
        <v>454</v>
      </c>
      <c r="F507" s="85"/>
    </row>
    <row r="508" spans="1:8" s="1" customFormat="1" x14ac:dyDescent="0.25">
      <c r="A508" s="43"/>
      <c r="B508" s="81"/>
      <c r="E508" s="82"/>
    </row>
  </sheetData>
  <mergeCells count="64">
    <mergeCell ref="B215:F215"/>
    <mergeCell ref="B216:F216"/>
    <mergeCell ref="B235:F235"/>
    <mergeCell ref="B236:F236"/>
    <mergeCell ref="B237:F237"/>
    <mergeCell ref="B161:F161"/>
    <mergeCell ref="B186:F186"/>
    <mergeCell ref="B187:F187"/>
    <mergeCell ref="B188:F188"/>
    <mergeCell ref="B214:F214"/>
    <mergeCell ref="B141:F141"/>
    <mergeCell ref="B142:F142"/>
    <mergeCell ref="B143:F143"/>
    <mergeCell ref="B159:F159"/>
    <mergeCell ref="B160:F160"/>
    <mergeCell ref="B98:F98"/>
    <mergeCell ref="B99:F99"/>
    <mergeCell ref="B113:F113"/>
    <mergeCell ref="B114:F114"/>
    <mergeCell ref="B115:F115"/>
    <mergeCell ref="B37:F37"/>
    <mergeCell ref="B62:F62"/>
    <mergeCell ref="B63:F63"/>
    <mergeCell ref="B64:F64"/>
    <mergeCell ref="B97:F97"/>
    <mergeCell ref="B4:F4"/>
    <mergeCell ref="B5:F5"/>
    <mergeCell ref="B6:F6"/>
    <mergeCell ref="B35:F35"/>
    <mergeCell ref="B36:F36"/>
    <mergeCell ref="B253:F253"/>
    <mergeCell ref="B254:F254"/>
    <mergeCell ref="B255:F255"/>
    <mergeCell ref="B283:F283"/>
    <mergeCell ref="B284:F284"/>
    <mergeCell ref="B285:F285"/>
    <mergeCell ref="B304:F304"/>
    <mergeCell ref="B305:F305"/>
    <mergeCell ref="B306:F306"/>
    <mergeCell ref="B323:F323"/>
    <mergeCell ref="B324:F324"/>
    <mergeCell ref="B325:F325"/>
    <mergeCell ref="B344:F344"/>
    <mergeCell ref="B345:F345"/>
    <mergeCell ref="B346:F346"/>
    <mergeCell ref="B363:F363"/>
    <mergeCell ref="B364:F364"/>
    <mergeCell ref="B365:F365"/>
    <mergeCell ref="B382:F382"/>
    <mergeCell ref="B383:F383"/>
    <mergeCell ref="B384:F384"/>
    <mergeCell ref="B410:F410"/>
    <mergeCell ref="B411:F411"/>
    <mergeCell ref="B412:F412"/>
    <mergeCell ref="B446:F446"/>
    <mergeCell ref="D499:F499"/>
    <mergeCell ref="B486:F486"/>
    <mergeCell ref="B487:F487"/>
    <mergeCell ref="B488:F488"/>
    <mergeCell ref="B447:F447"/>
    <mergeCell ref="B448:F448"/>
    <mergeCell ref="B467:F467"/>
    <mergeCell ref="B468:F468"/>
    <mergeCell ref="B469:F469"/>
  </mergeCells>
  <pageMargins left="0.70866141732283472" right="0.70866141732283472" top="0.74803149606299213" bottom="0.74803149606299213" header="0.31496062992125984" footer="0.31496062992125984"/>
  <pageSetup scale="85"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OBSERV. PARTICIPACIONES 2014</vt:lpstr>
      <vt:lpstr>OBSERV. ING. PROPIOS 2014</vt:lpstr>
    </vt:vector>
  </TitlesOfParts>
  <Company>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FIZCALISACION</dc:creator>
  <cp:lastModifiedBy>FISCALIZACION</cp:lastModifiedBy>
  <cp:lastPrinted>2015-09-15T14:27:54Z</cp:lastPrinted>
  <dcterms:created xsi:type="dcterms:W3CDTF">2011-08-24T17:02:39Z</dcterms:created>
  <dcterms:modified xsi:type="dcterms:W3CDTF">2016-09-08T05:54:42Z</dcterms:modified>
</cp:coreProperties>
</file>