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FISCALIZACION\AppData\Local\Microsoft\Windows\Burn\Burn\XXIV-2016-METEPEC\METEPEC\"/>
    </mc:Choice>
  </mc:AlternateContent>
  <bookViews>
    <workbookView xWindow="240" yWindow="1290" windowWidth="15120" windowHeight="7380" tabRatio="698" activeTab="1"/>
  </bookViews>
  <sheets>
    <sheet name="OBSERV. PARTICIPACIONES 2015" sheetId="16" r:id="rId1"/>
    <sheet name="OBSERV. ING. PROPIOS 2015" sheetId="17" r:id="rId2"/>
  </sheets>
  <calcPr calcId="171027"/>
</workbook>
</file>

<file path=xl/calcChain.xml><?xml version="1.0" encoding="utf-8"?>
<calcChain xmlns="http://schemas.openxmlformats.org/spreadsheetml/2006/main">
  <c r="E416" i="17" l="1"/>
  <c r="G417" i="17"/>
  <c r="E253" i="17"/>
  <c r="H182" i="16"/>
  <c r="E180" i="16"/>
  <c r="E152" i="16"/>
  <c r="E125" i="16"/>
  <c r="E96" i="16"/>
  <c r="E73" i="16"/>
  <c r="E46" i="16"/>
  <c r="E14" i="16"/>
  <c r="E392" i="17" l="1"/>
  <c r="E391" i="17"/>
  <c r="E372" i="17"/>
  <c r="E326" i="17"/>
  <c r="E331" i="17" s="1"/>
  <c r="E309" i="17"/>
  <c r="E204" i="17" l="1"/>
  <c r="E205" i="17" s="1"/>
  <c r="E178" i="17"/>
  <c r="E179" i="17"/>
  <c r="E164" i="17"/>
  <c r="E109" i="17"/>
  <c r="E110" i="17"/>
  <c r="E86" i="17"/>
  <c r="E85" i="17"/>
  <c r="E38" i="17"/>
  <c r="E39" i="17" s="1"/>
  <c r="E14" i="17"/>
  <c r="E111" i="17" l="1"/>
  <c r="E181" i="17"/>
  <c r="E13" i="17" l="1"/>
  <c r="E17" i="17" l="1"/>
  <c r="E373" i="17"/>
  <c r="E375" i="17" s="1"/>
  <c r="E393" i="17" l="1"/>
  <c r="E395" i="17" l="1"/>
  <c r="G395" i="17" s="1"/>
  <c r="E162" i="17"/>
  <c r="E165" i="17" l="1"/>
  <c r="G393" i="17"/>
  <c r="E306" i="17" l="1"/>
  <c r="E311" i="17" s="1"/>
  <c r="E87" i="17" l="1"/>
  <c r="E88" i="17" s="1"/>
  <c r="E417" i="17" s="1"/>
  <c r="G416" i="17" l="1"/>
  <c r="H417" i="17" s="1"/>
  <c r="E179" i="16"/>
  <c r="E151" i="16"/>
  <c r="E124" i="16" l="1"/>
  <c r="E95" i="16" l="1"/>
  <c r="E72" i="16" l="1"/>
  <c r="E45" i="16"/>
  <c r="E13" i="16" l="1"/>
  <c r="I417" i="17" l="1"/>
</calcChain>
</file>

<file path=xl/sharedStrings.xml><?xml version="1.0" encoding="utf-8"?>
<sst xmlns="http://schemas.openxmlformats.org/spreadsheetml/2006/main" count="439" uniqueCount="121">
  <si>
    <t>CONTRALORÍA MUNICIPAL DEL H. AYUNTAMIENTO DE ATLIXCO, PUEBLA</t>
  </si>
  <si>
    <t>ÁREA DE FISCALIZACIÓN</t>
  </si>
  <si>
    <t>CEDULA DE OBSERVACIONES</t>
  </si>
  <si>
    <t xml:space="preserve">SUJETO DE REVISIÓN:  </t>
  </si>
  <si>
    <t xml:space="preserve">PERIODO REVISADO:            </t>
  </si>
  <si>
    <t>FOLIO DE REFERENCIA</t>
  </si>
  <si>
    <t>FECHA</t>
  </si>
  <si>
    <t>OBSERVACIÓN</t>
  </si>
  <si>
    <t>MONTO OBSERVADO</t>
  </si>
  <si>
    <t>RECOMENDACIÓN</t>
  </si>
  <si>
    <t>Monto observado de esta hoja</t>
  </si>
  <si>
    <t>JUNTA AUXILIAR METEPEC</t>
  </si>
  <si>
    <t>PARTICIPACIONES</t>
  </si>
  <si>
    <t>MAYO</t>
  </si>
  <si>
    <t>JUNIO</t>
  </si>
  <si>
    <t>JULIO</t>
  </si>
  <si>
    <t>AGOSTO</t>
  </si>
  <si>
    <t>SEPTIEMBRE</t>
  </si>
  <si>
    <t>INGRESOS PROPIOS</t>
  </si>
  <si>
    <t>Monto total observado</t>
  </si>
  <si>
    <t>C.P. HERNAN KUREZYN DIAZ</t>
  </si>
  <si>
    <t xml:space="preserve">              CONTRALORA MUNICIPAL</t>
  </si>
  <si>
    <t>LIC. HORTENCIA GOMEZ ZEMPOALTECALT</t>
  </si>
  <si>
    <t>JEFE DEL DEPTO. C DE FISCALIZACION</t>
  </si>
  <si>
    <t>Se solicita la siguiente documetacion:                                                                                                                                                                                                                                                                                                                                                        1)Oficio de quien solicita  esos trabajos o quien lo necesita y para que.                                                                                                                                                                                                                                                                                  2)Croquis de ubicacion donde se lleva acabo el proyecto o trabajo.                                                                                                                                                                                                                                                                                                          3) Planos ejecutivos de la obra                                                                                                                                                                                                                                                                                                                                                                            4)Oficio de invitacion a dos o mas contratistas                                                                                                                                                                                                                                                                                                                                                 5)Actas de visita de obra, juntas de aclaraciones y presentacion de las propuestas.                                                                                                                                                                                                                                                            6)Cuadro comparativo de las propuestas donde se especifiquen los precios unitarios de cada concepto, a fin de acreditar que se contrato a la mejor opcion.                                                                                                                                  7)Fotografias de antes, durante y termino de los trabajos.                                                                                                                                                                                                                                                                                                                    8)Acta de Entrega recepcion de los trabajos.                                                                                                                                                                                                                                                                                                                                                   9)Garantia de los trabajos consistente en poliza de fianza o cheque cruzado por el 10% del costo total de los trabajos.                                                                                                                                                                                                    10)Oficio de recepcion de los trabajos de quien recibe.</t>
  </si>
  <si>
    <t>FEBRERO</t>
  </si>
  <si>
    <t>El y Asociados factura 207, Conzaa Comercial factura 247, Conzaa Comercial factura 248, Conzaa Comercial factura 245, Jerzy Israel Sonora Gastaldi factura 463</t>
  </si>
  <si>
    <t>MARZO</t>
  </si>
  <si>
    <t>Angelina Hernandez Rodriguez factura 1, Angela Martinez Rodriguez factura 3, Constructora y Obras Civiles Torija sa de cv factura 14, Inmobiliaria y Constructora Naraza factura 1, Constructora y Obras Civiles Torija factura 12, Blanc Celia Torres e Hijos Factura 1208, Azulejera Jamam Factura u93398, Home Depot Mexico Factura IHGCEE219087, Blanca Celia Torres e Hijos factura 1116</t>
  </si>
  <si>
    <t>ABRIL</t>
  </si>
  <si>
    <t>DEL 01 DE ENERO AL 31 DICIEMBRE DE 2015</t>
  </si>
  <si>
    <t>Inmobiliaria y Construcotra Naraza Factura 30, Inmobiliaria y Constructora Naraza Factura 29, Angelina Hernandez Rodriguez factura 14</t>
  </si>
  <si>
    <t>Inmobiliaria y Constructora Naraza Factura 40, Inmobiliaria y Constructora Naraza factura 45, Farey Asesoria y Consultoria Factura 2</t>
  </si>
  <si>
    <t>Gonzar Diseño y Construccion factura 2, Gustavo Andrade Rosas factura 6</t>
  </si>
  <si>
    <t>Blanca Celia Torres e Hijos factura 1441, Blanca Celia Torres e Hijos 1443, Jose Hector Meza Martinez Factura 17, Victoriano Flores Petronillo factura 584, Gustavo Andrade Rosas factura 28, Victoriano Flores Petronillo factura 613, Gustavo Andrade Rosas Factura 27, Victoriano Flores Petronillo factura 614</t>
  </si>
  <si>
    <t>Oscar Perez Miranda Factura 19</t>
  </si>
  <si>
    <t>ENERO</t>
  </si>
  <si>
    <t>Victoriano Flores Petronilo Factura 452</t>
  </si>
  <si>
    <t>Blanca Celia Torres e hijos Factura 2088</t>
  </si>
  <si>
    <t>Oscar Perez Miranda Factura 6</t>
  </si>
  <si>
    <t>Oscar Perez Miranda Factura 10</t>
  </si>
  <si>
    <t>Oscar Perez Miranda Factura 22,Marizeth Rosales Paulino Factura 35a</t>
  </si>
  <si>
    <t>Central llantas Factura 2986</t>
  </si>
  <si>
    <t>Devolucion de dinero, ya que la factura viene a nombre de Abel Diaz Chapilin y no tiene los del Municipio de Atlixco, Puebla.</t>
  </si>
  <si>
    <t>Relacion de ingresos de recoleccion de basura del 1 al 31 de Octubre de 2015</t>
  </si>
  <si>
    <t>Devolucion de dinero, ya que en el reporte no considero los folios del 9184 al 9255 y del folio 9285 al 9302</t>
  </si>
  <si>
    <t>Relacion de ingresos de recoleccion de basura del 1 al 31 de Mayo de 2015</t>
  </si>
  <si>
    <t>Devolucion de dinero, ya que en el reporte no considero los folios del 6552 al 6561  y del 6758 al 6767</t>
  </si>
  <si>
    <t>DICIEMBRE</t>
  </si>
  <si>
    <t>NOVIEMBRE</t>
  </si>
  <si>
    <t>Jose David Fernandez Gonzalez Factura 443, Jose David Fernandez Gonzalez Factura 442, Jose David Fernandez Gonzalez Factura 441, Victoriano Flores Petronilo Factura 717</t>
  </si>
  <si>
    <t>Victoriano Flores Petronilo Factura 705, Oscar Perez Miranda Factura 25</t>
  </si>
  <si>
    <t>NO. DE PLIEGO:     003/2016</t>
  </si>
  <si>
    <t>DEL 1 DE ENERO AL 31 DICIEMBRE DE 2015</t>
  </si>
  <si>
    <t>Devolucion de Dinero, ya que hay una diferencia en los saldos mensuales iniciales y finales.</t>
  </si>
  <si>
    <t>OCTUBRE</t>
  </si>
  <si>
    <t>Boletaje Ambulantes Boleto 2527</t>
  </si>
  <si>
    <t>Devolucion de dinero, ya que hay una diferencia en la suma del boletaje 2527 de ambulantes</t>
  </si>
  <si>
    <t>Recibos Generales</t>
  </si>
  <si>
    <t>Presentar el recibo 402, ya que no venia incluido.</t>
  </si>
  <si>
    <t>Diferencia de cantidad en los boletos de ambulantes 3822 y 3845 en el precio con respecto al reporte de ingresos</t>
  </si>
  <si>
    <t>Falta reporte de Ingresos de Jacalon y Sanitarios del 24 al 31 de Agosto</t>
  </si>
  <si>
    <t>No se presento la cantidad Ingresasda por este concepto</t>
  </si>
  <si>
    <t>Diferencia de cantidad en los boletos de ambulantes 4510 y 4578 en el precio con respecto al reporte de ingresos</t>
  </si>
  <si>
    <t>Boletos Basura 9007-9066</t>
  </si>
  <si>
    <t xml:space="preserve">Presentar  seguimiento del expediente Ch-1425/2015/ATLIX, con resepecto al extravio de boletos.  </t>
  </si>
  <si>
    <t xml:space="preserve">Recibos Generales </t>
  </si>
  <si>
    <t>Devolucion de Dinero, ya que hay una diferencia en el recibo 706, ya que es de $980, y sumaron $480</t>
  </si>
  <si>
    <t>Recibos Ambulantes 2119 y 2141</t>
  </si>
  <si>
    <t>Devolucion de Dinero ya que hay una diferencia en las sumas</t>
  </si>
  <si>
    <t>Saldos presentados en las caratulas de Participaciones</t>
  </si>
  <si>
    <t xml:space="preserve">Presentar  seguimiento del expediente Ch-1237/2015/ATLIX, con resepecto al extravio de boletos.  </t>
  </si>
  <si>
    <t>Boletos Ambulantes 4287-4400</t>
  </si>
  <si>
    <t>Recibo simple Miguel Casquera Pasquini</t>
  </si>
  <si>
    <t>Devolucion de Dinero, ya que en el rerporte de ingresos fue considerado 2 veces</t>
  </si>
  <si>
    <t>Recibos Licencia de Funcionamiento 246,247,,265,266,273</t>
  </si>
  <si>
    <t>Recibos Licencia de Construccion 263</t>
  </si>
  <si>
    <t>Recibos Licencia de Funcionamiento 278,286,287,302,305,306,309,315</t>
  </si>
  <si>
    <t>Recibos Licencia de Funcionamiento  318,326,328,331,338,348,353,356</t>
  </si>
  <si>
    <t>Recibos Licencia de Construccion  327,329,330,337,352,357</t>
  </si>
  <si>
    <t>Recibos Licencia de Funcionamiento  375</t>
  </si>
  <si>
    <t>Recibos Licencia de Construccion  372,,373,374,387</t>
  </si>
  <si>
    <t>Recibos Licencia de Funcionamiento  421</t>
  </si>
  <si>
    <t>Recibos Licencia de Construccion  390,408,419,,423,424</t>
  </si>
  <si>
    <t>Recibos Licencia de Construccion 428,434,450,453</t>
  </si>
  <si>
    <t>Recibos Licencia de Funcionamiento  429,435,442,440,448,459,460,461</t>
  </si>
  <si>
    <t>Recibos Licencia de Construccion 477,478</t>
  </si>
  <si>
    <t>Recibos Licencia de Construccion  601</t>
  </si>
  <si>
    <t>Recibos Licencia de Funcionamiento  565</t>
  </si>
  <si>
    <t>Recibos Licencia de Construccion 612, 613, 628, 631</t>
  </si>
  <si>
    <t>Recibos Licencia de Construccion  685</t>
  </si>
  <si>
    <t>Recibos Licencia de Funcionamiento   682</t>
  </si>
  <si>
    <t xml:space="preserve">Recibos Licencia de Funcionamiento 690,714    </t>
  </si>
  <si>
    <t>Recibos Licencia de Construccion   718</t>
  </si>
  <si>
    <t>Devolucion de Dinero y/o comprobacion,  ya que la junta auxiliar no tiene facultad para cobrar este tipo de licencias.</t>
  </si>
  <si>
    <t>Devolucion de Dinero por diferencia</t>
  </si>
  <si>
    <t>Devolucion de dinero por diferencia</t>
  </si>
  <si>
    <t>Estan mal los saldos y los Ingresos</t>
  </si>
  <si>
    <t>Revisar Saldos de Rastro correspondeintes al mes de Octubre. Presentar los recibos del 2988 al 3000.</t>
  </si>
  <si>
    <t xml:space="preserve">Revisar Saldos de Rastro correspondeinte al mes de Noviembre . </t>
  </si>
  <si>
    <t xml:space="preserve">Revisar Saldos de Rastro correspondeinte al mes de Diciembre. </t>
  </si>
  <si>
    <t xml:space="preserve">                                        HOJA : 8 DE 20</t>
  </si>
  <si>
    <t xml:space="preserve">                                        HOJA : 9 DE 20</t>
  </si>
  <si>
    <t xml:space="preserve">                                        HOJA : 10 DE 20</t>
  </si>
  <si>
    <t xml:space="preserve">                                        HOJA : 11 DE 20</t>
  </si>
  <si>
    <t xml:space="preserve">                                        HOJA : 12 DE 20</t>
  </si>
  <si>
    <t xml:space="preserve">                                        HOJA : 13 DE 20</t>
  </si>
  <si>
    <t xml:space="preserve">                                        HOJA : 14 DE 20</t>
  </si>
  <si>
    <t xml:space="preserve">                                        HOJA : 15 DE 20</t>
  </si>
  <si>
    <t xml:space="preserve">                                        HOJA : 16 DE 20</t>
  </si>
  <si>
    <t xml:space="preserve">                                        HOJA : 17 DE 20</t>
  </si>
  <si>
    <t xml:space="preserve">                                        HOJA : 18 DE 20</t>
  </si>
  <si>
    <t xml:space="preserve">                                        HOJA : 19 DE 20</t>
  </si>
  <si>
    <t xml:space="preserve">                                        HOJA : 20 DE 20</t>
  </si>
  <si>
    <t xml:space="preserve">                                        HOJA : 1 DE 20</t>
  </si>
  <si>
    <t xml:space="preserve">                                        HOJA : 2 DE 20</t>
  </si>
  <si>
    <t xml:space="preserve">                                        HOJA : 3 DE 20</t>
  </si>
  <si>
    <t xml:space="preserve">                                        HOJA : 4 DE 20</t>
  </si>
  <si>
    <t xml:space="preserve">                                        HOJA : 5 DE 20</t>
  </si>
  <si>
    <t xml:space="preserve">                                        HOJA : 6 DE 20</t>
  </si>
  <si>
    <t xml:space="preserve">                                        HOJA : 7 DE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</si>
</sst>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quot;$&quot;#,##0.00"/>
    <numFmt numFmtId="165" formatCode="[$-F800]dddd\,\ mmmm\ dd\,\ yyyy"/>
  </numFmts>
  <fonts count="7" x14ac:knownFonts="1">
    <font>
      <sz val="11"/>
      <color theme="1"/>
      <name val="Calibri"/>
      <family val="2"/>
      <scheme val="minor"/>
    </font>
    <font>
      <sz val="11"/>
      <color indexed="8"/>
      <name val="Calibri"/>
      <family val="2"/>
    </font>
    <font>
      <b/>
      <sz val="8"/>
      <color indexed="8"/>
      <name val="Arial"/>
      <family val="2"/>
    </font>
    <font>
      <sz val="8"/>
      <color indexed="8"/>
      <name val="Arial"/>
      <family val="2"/>
    </font>
    <font>
      <sz val="8"/>
      <color theme="1"/>
      <name val="Arial"/>
      <family val="2"/>
    </font>
    <font>
      <i/>
      <sz val="8"/>
      <color indexed="8"/>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0" fillId="0" borderId="0" xfId="0"/>
    <xf numFmtId="0" fontId="0" fillId="2" borderId="0" xfId="0" applyFill="1"/>
    <xf numFmtId="0" fontId="2" fillId="2" borderId="0" xfId="0" applyFont="1" applyFill="1" applyAlignment="1">
      <alignment horizontal="left"/>
    </xf>
    <xf numFmtId="0" fontId="2" fillId="2" borderId="0" xfId="0" applyFont="1" applyFill="1" applyBorder="1" applyAlignment="1">
      <alignment horizontal="left"/>
    </xf>
    <xf numFmtId="0" fontId="2" fillId="2" borderId="0" xfId="0" applyFont="1" applyFill="1" applyAlignment="1">
      <alignment horizontal="right"/>
    </xf>
    <xf numFmtId="0" fontId="2" fillId="2" borderId="0" xfId="0" applyFont="1" applyFill="1" applyAlignment="1"/>
    <xf numFmtId="0" fontId="3" fillId="2" borderId="0" xfId="0" applyFont="1" applyFill="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justify" vertic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2" fillId="2" borderId="1" xfId="0" applyFont="1" applyFill="1" applyBorder="1" applyAlignment="1">
      <alignment horizontal="justify" wrapText="1"/>
    </xf>
    <xf numFmtId="0" fontId="2" fillId="2" borderId="0" xfId="0" applyFont="1" applyFill="1" applyBorder="1" applyAlignment="1">
      <alignment horizontal="justify"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xf>
    <xf numFmtId="39" fontId="3" fillId="2" borderId="3"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NumberFormat="1" applyAlignment="1">
      <alignment horizontal="center" vertical="center"/>
    </xf>
    <xf numFmtId="0" fontId="2" fillId="2" borderId="0" xfId="0" applyNumberFormat="1" applyFont="1" applyFill="1" applyAlignment="1">
      <alignment horizontal="center" vertical="center"/>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4" fontId="0" fillId="0" borderId="0" xfId="0" applyNumberFormat="1" applyAlignment="1">
      <alignment horizontal="center" vertical="center"/>
    </xf>
    <xf numFmtId="4" fontId="2"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2" fillId="2" borderId="1" xfId="0"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4" fontId="3" fillId="2" borderId="3" xfId="1"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4" fillId="0" borderId="0" xfId="0" applyFont="1" applyAlignment="1"/>
    <xf numFmtId="0" fontId="4" fillId="0" borderId="0" xfId="0" applyFont="1"/>
    <xf numFmtId="0" fontId="4" fillId="0" borderId="0" xfId="0" applyFont="1" applyAlignment="1">
      <alignment horizontal="left"/>
    </xf>
    <xf numFmtId="17"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3" fillId="2" borderId="1" xfId="0" applyFont="1" applyFill="1" applyBorder="1" applyAlignment="1">
      <alignment horizontal="justify" vertical="center"/>
    </xf>
    <xf numFmtId="165" fontId="5"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xf numFmtId="0" fontId="4" fillId="2" borderId="0" xfId="0" applyFont="1" applyFill="1" applyBorder="1"/>
    <xf numFmtId="0" fontId="3" fillId="2" borderId="2" xfId="0" applyFont="1" applyFill="1" applyBorder="1" applyAlignment="1">
      <alignment horizontal="justify" vertical="justify" wrapText="1"/>
    </xf>
    <xf numFmtId="3" fontId="4" fillId="2" borderId="0" xfId="0" applyNumberFormat="1" applyFont="1" applyFill="1"/>
    <xf numFmtId="164" fontId="4" fillId="2" borderId="0" xfId="0" applyNumberFormat="1" applyFont="1" applyFill="1"/>
    <xf numFmtId="164" fontId="4" fillId="2" borderId="1" xfId="0" applyNumberFormat="1" applyFont="1" applyFill="1" applyBorder="1" applyAlignment="1">
      <alignment horizontal="center"/>
    </xf>
    <xf numFmtId="44" fontId="4" fillId="2" borderId="0" xfId="0" applyNumberFormat="1" applyFont="1" applyFill="1"/>
    <xf numFmtId="0" fontId="4" fillId="2" borderId="1" xfId="0" applyFont="1" applyFill="1" applyBorder="1"/>
    <xf numFmtId="0" fontId="4" fillId="2" borderId="0" xfId="0" applyNumberFormat="1" applyFont="1" applyFill="1" applyAlignment="1">
      <alignment horizontal="center" vertical="center"/>
    </xf>
    <xf numFmtId="4" fontId="4" fillId="2" borderId="0" xfId="0" applyNumberFormat="1" applyFont="1" applyFill="1" applyAlignment="1">
      <alignment horizontal="center" vertical="center"/>
    </xf>
    <xf numFmtId="164" fontId="4" fillId="2" borderId="0" xfId="0" applyNumberFormat="1" applyFont="1" applyFill="1" applyBorder="1"/>
    <xf numFmtId="4" fontId="4" fillId="2" borderId="0" xfId="0" applyNumberFormat="1" applyFont="1" applyFill="1"/>
    <xf numFmtId="0" fontId="6" fillId="2" borderId="1" xfId="0" applyFont="1" applyFill="1" applyBorder="1"/>
    <xf numFmtId="0" fontId="4" fillId="0" borderId="0" xfId="0" applyFont="1" applyBorder="1"/>
    <xf numFmtId="0" fontId="4" fillId="0" borderId="0" xfId="0" applyNumberFormat="1" applyFont="1" applyAlignment="1">
      <alignment horizontal="center" vertical="center"/>
    </xf>
    <xf numFmtId="4" fontId="4" fillId="0" borderId="0" xfId="0" applyNumberFormat="1" applyFont="1" applyAlignment="1">
      <alignment horizontal="center" vertical="center"/>
    </xf>
    <xf numFmtId="7" fontId="3" fillId="2" borderId="1" xfId="1"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4" fontId="4" fillId="0" borderId="0" xfId="0" applyNumberFormat="1" applyFont="1" applyAlignment="1">
      <alignment horizontal="center"/>
    </xf>
    <xf numFmtId="4" fontId="4" fillId="0" borderId="0" xfId="0" applyNumberFormat="1" applyFont="1"/>
    <xf numFmtId="164" fontId="2"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0" fontId="3" fillId="2" borderId="6" xfId="0" applyFont="1" applyFill="1" applyBorder="1" applyAlignment="1">
      <alignment vertical="center" wrapText="1"/>
    </xf>
    <xf numFmtId="164" fontId="4" fillId="2" borderId="0" xfId="0" applyNumberFormat="1" applyFont="1" applyFill="1" applyAlignment="1">
      <alignment horizontal="center"/>
    </xf>
    <xf numFmtId="0" fontId="2" fillId="2" borderId="0" xfId="0" applyFont="1" applyFill="1" applyAlignment="1">
      <alignment horizontal="center"/>
    </xf>
    <xf numFmtId="0" fontId="4" fillId="2" borderId="1" xfId="0" applyFont="1" applyFill="1" applyBorder="1" applyAlignment="1">
      <alignment horizontal="center" wrapText="1"/>
    </xf>
    <xf numFmtId="0" fontId="2" fillId="2" borderId="0" xfId="0" applyFont="1" applyFill="1" applyAlignment="1">
      <alignment horizontal="center"/>
    </xf>
    <xf numFmtId="0"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3" fillId="2" borderId="9" xfId="0" applyFont="1" applyFill="1" applyBorder="1" applyAlignment="1">
      <alignment vertical="center" wrapText="1"/>
    </xf>
    <xf numFmtId="49"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0" fontId="2" fillId="2" borderId="0" xfId="0" applyFont="1" applyFill="1" applyAlignment="1">
      <alignment horizontal="center"/>
    </xf>
  </cellXfs>
  <cellStyles count="2">
    <cellStyle name="Moneda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1163320</xdr:colOff>
      <xdr:row>5</xdr:row>
      <xdr:rowOff>47625</xdr:rowOff>
    </xdr:to>
    <xdr:pic>
      <xdr:nvPicPr>
        <xdr:cNvPr id="10" name="9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87320" cy="762000"/>
        </a:xfrm>
        <a:prstGeom prst="rect">
          <a:avLst/>
        </a:prstGeom>
        <a:noFill/>
        <a:ln>
          <a:noFill/>
        </a:ln>
      </xdr:spPr>
    </xdr:pic>
    <xdr:clientData/>
  </xdr:twoCellAnchor>
  <xdr:twoCellAnchor editAs="oneCell">
    <xdr:from>
      <xdr:col>0</xdr:col>
      <xdr:colOff>0</xdr:colOff>
      <xdr:row>29</xdr:row>
      <xdr:rowOff>0</xdr:rowOff>
    </xdr:from>
    <xdr:to>
      <xdr:col>2</xdr:col>
      <xdr:colOff>1163320</xdr:colOff>
      <xdr:row>34</xdr:row>
      <xdr:rowOff>47625</xdr:rowOff>
    </xdr:to>
    <xdr:pic>
      <xdr:nvPicPr>
        <xdr:cNvPr id="12" name="11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29500"/>
          <a:ext cx="2687320" cy="762000"/>
        </a:xfrm>
        <a:prstGeom prst="rect">
          <a:avLst/>
        </a:prstGeom>
        <a:noFill/>
        <a:ln>
          <a:noFill/>
        </a:ln>
      </xdr:spPr>
    </xdr:pic>
    <xdr:clientData/>
  </xdr:twoCellAnchor>
  <xdr:twoCellAnchor editAs="oneCell">
    <xdr:from>
      <xdr:col>0</xdr:col>
      <xdr:colOff>0</xdr:colOff>
      <xdr:row>57</xdr:row>
      <xdr:rowOff>0</xdr:rowOff>
    </xdr:from>
    <xdr:to>
      <xdr:col>2</xdr:col>
      <xdr:colOff>1163320</xdr:colOff>
      <xdr:row>62</xdr:row>
      <xdr:rowOff>47625</xdr:rowOff>
    </xdr:to>
    <xdr:pic>
      <xdr:nvPicPr>
        <xdr:cNvPr id="14" name="13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716125"/>
          <a:ext cx="2687320" cy="762000"/>
        </a:xfrm>
        <a:prstGeom prst="rect">
          <a:avLst/>
        </a:prstGeom>
        <a:noFill/>
        <a:ln>
          <a:noFill/>
        </a:ln>
      </xdr:spPr>
    </xdr:pic>
    <xdr:clientData/>
  </xdr:twoCellAnchor>
  <xdr:twoCellAnchor editAs="oneCell">
    <xdr:from>
      <xdr:col>0</xdr:col>
      <xdr:colOff>0</xdr:colOff>
      <xdr:row>82</xdr:row>
      <xdr:rowOff>0</xdr:rowOff>
    </xdr:from>
    <xdr:to>
      <xdr:col>2</xdr:col>
      <xdr:colOff>1163320</xdr:colOff>
      <xdr:row>87</xdr:row>
      <xdr:rowOff>47625</xdr:rowOff>
    </xdr:to>
    <xdr:pic>
      <xdr:nvPicPr>
        <xdr:cNvPr id="16" name="15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050375"/>
          <a:ext cx="2687320" cy="762000"/>
        </a:xfrm>
        <a:prstGeom prst="rect">
          <a:avLst/>
        </a:prstGeom>
        <a:noFill/>
        <a:ln>
          <a:noFill/>
        </a:ln>
      </xdr:spPr>
    </xdr:pic>
    <xdr:clientData/>
  </xdr:twoCellAnchor>
  <xdr:twoCellAnchor editAs="oneCell">
    <xdr:from>
      <xdr:col>0</xdr:col>
      <xdr:colOff>0</xdr:colOff>
      <xdr:row>110</xdr:row>
      <xdr:rowOff>0</xdr:rowOff>
    </xdr:from>
    <xdr:to>
      <xdr:col>2</xdr:col>
      <xdr:colOff>1163320</xdr:colOff>
      <xdr:row>115</xdr:row>
      <xdr:rowOff>47625</xdr:rowOff>
    </xdr:to>
    <xdr:pic>
      <xdr:nvPicPr>
        <xdr:cNvPr id="17" name="16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337000"/>
          <a:ext cx="2687320" cy="762000"/>
        </a:xfrm>
        <a:prstGeom prst="rect">
          <a:avLst/>
        </a:prstGeom>
        <a:noFill/>
        <a:ln>
          <a:noFill/>
        </a:ln>
      </xdr:spPr>
    </xdr:pic>
    <xdr:clientData/>
  </xdr:twoCellAnchor>
  <xdr:twoCellAnchor editAs="oneCell">
    <xdr:from>
      <xdr:col>0</xdr:col>
      <xdr:colOff>0</xdr:colOff>
      <xdr:row>139</xdr:row>
      <xdr:rowOff>0</xdr:rowOff>
    </xdr:from>
    <xdr:to>
      <xdr:col>2</xdr:col>
      <xdr:colOff>1163320</xdr:colOff>
      <xdr:row>144</xdr:row>
      <xdr:rowOff>47625</xdr:rowOff>
    </xdr:to>
    <xdr:pic>
      <xdr:nvPicPr>
        <xdr:cNvPr id="18" name="17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766500"/>
          <a:ext cx="2687320" cy="762000"/>
        </a:xfrm>
        <a:prstGeom prst="rect">
          <a:avLst/>
        </a:prstGeom>
        <a:noFill/>
        <a:ln>
          <a:noFill/>
        </a:ln>
      </xdr:spPr>
    </xdr:pic>
    <xdr:clientData/>
  </xdr:twoCellAnchor>
  <xdr:twoCellAnchor editAs="oneCell">
    <xdr:from>
      <xdr:col>0</xdr:col>
      <xdr:colOff>0</xdr:colOff>
      <xdr:row>166</xdr:row>
      <xdr:rowOff>0</xdr:rowOff>
    </xdr:from>
    <xdr:to>
      <xdr:col>2</xdr:col>
      <xdr:colOff>1163320</xdr:colOff>
      <xdr:row>171</xdr:row>
      <xdr:rowOff>47625</xdr:rowOff>
    </xdr:to>
    <xdr:pic>
      <xdr:nvPicPr>
        <xdr:cNvPr id="20" name="19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10250"/>
          <a:ext cx="2687320" cy="762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427</xdr:row>
      <xdr:rowOff>0</xdr:rowOff>
    </xdr:from>
    <xdr:to>
      <xdr:col>3</xdr:col>
      <xdr:colOff>542925</xdr:colOff>
      <xdr:row>427</xdr:row>
      <xdr:rowOff>9525</xdr:rowOff>
    </xdr:to>
    <xdr:cxnSp macro="">
      <xdr:nvCxnSpPr>
        <xdr:cNvPr id="26" name="25 Conector recto"/>
        <xdr:cNvCxnSpPr/>
      </xdr:nvCxnSpPr>
      <xdr:spPr>
        <a:xfrm>
          <a:off x="800100" y="169992675"/>
          <a:ext cx="30670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2114550</xdr:colOff>
      <xdr:row>427</xdr:row>
      <xdr:rowOff>28575</xdr:rowOff>
    </xdr:from>
    <xdr:to>
      <xdr:col>5</xdr:col>
      <xdr:colOff>571500</xdr:colOff>
      <xdr:row>427</xdr:row>
      <xdr:rowOff>38101</xdr:rowOff>
    </xdr:to>
    <xdr:cxnSp macro="">
      <xdr:nvCxnSpPr>
        <xdr:cNvPr id="27" name="26 Conector recto"/>
        <xdr:cNvCxnSpPr/>
      </xdr:nvCxnSpPr>
      <xdr:spPr>
        <a:xfrm flipV="1">
          <a:off x="5438775" y="170021250"/>
          <a:ext cx="192405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19050</xdr:colOff>
      <xdr:row>0</xdr:row>
      <xdr:rowOff>0</xdr:rowOff>
    </xdr:from>
    <xdr:to>
      <xdr:col>2</xdr:col>
      <xdr:colOff>915670</xdr:colOff>
      <xdr:row>6</xdr:row>
      <xdr:rowOff>47625</xdr:rowOff>
    </xdr:to>
    <xdr:pic>
      <xdr:nvPicPr>
        <xdr:cNvPr id="17" name="16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2687320" cy="762000"/>
        </a:xfrm>
        <a:prstGeom prst="rect">
          <a:avLst/>
        </a:prstGeom>
        <a:noFill/>
        <a:ln>
          <a:noFill/>
        </a:ln>
      </xdr:spPr>
    </xdr:pic>
    <xdr:clientData/>
  </xdr:twoCellAnchor>
  <xdr:twoCellAnchor editAs="oneCell">
    <xdr:from>
      <xdr:col>0</xdr:col>
      <xdr:colOff>0</xdr:colOff>
      <xdr:row>24</xdr:row>
      <xdr:rowOff>9525</xdr:rowOff>
    </xdr:from>
    <xdr:to>
      <xdr:col>2</xdr:col>
      <xdr:colOff>896620</xdr:colOff>
      <xdr:row>29</xdr:row>
      <xdr:rowOff>57150</xdr:rowOff>
    </xdr:to>
    <xdr:pic>
      <xdr:nvPicPr>
        <xdr:cNvPr id="18" name="17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82025"/>
          <a:ext cx="2687320" cy="762000"/>
        </a:xfrm>
        <a:prstGeom prst="rect">
          <a:avLst/>
        </a:prstGeom>
        <a:noFill/>
        <a:ln>
          <a:noFill/>
        </a:ln>
      </xdr:spPr>
    </xdr:pic>
    <xdr:clientData/>
  </xdr:twoCellAnchor>
  <xdr:twoCellAnchor editAs="oneCell">
    <xdr:from>
      <xdr:col>0</xdr:col>
      <xdr:colOff>0</xdr:colOff>
      <xdr:row>73</xdr:row>
      <xdr:rowOff>0</xdr:rowOff>
    </xdr:from>
    <xdr:to>
      <xdr:col>2</xdr:col>
      <xdr:colOff>896620</xdr:colOff>
      <xdr:row>78</xdr:row>
      <xdr:rowOff>47625</xdr:rowOff>
    </xdr:to>
    <xdr:pic>
      <xdr:nvPicPr>
        <xdr:cNvPr id="19" name="18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73375"/>
          <a:ext cx="2687320" cy="762000"/>
        </a:xfrm>
        <a:prstGeom prst="rect">
          <a:avLst/>
        </a:prstGeom>
        <a:noFill/>
        <a:ln>
          <a:noFill/>
        </a:ln>
      </xdr:spPr>
    </xdr:pic>
    <xdr:clientData/>
  </xdr:twoCellAnchor>
  <xdr:twoCellAnchor editAs="oneCell">
    <xdr:from>
      <xdr:col>0</xdr:col>
      <xdr:colOff>0</xdr:colOff>
      <xdr:row>146</xdr:row>
      <xdr:rowOff>0</xdr:rowOff>
    </xdr:from>
    <xdr:to>
      <xdr:col>2</xdr:col>
      <xdr:colOff>896620</xdr:colOff>
      <xdr:row>151</xdr:row>
      <xdr:rowOff>47625</xdr:rowOff>
    </xdr:to>
    <xdr:pic>
      <xdr:nvPicPr>
        <xdr:cNvPr id="20" name="19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145750"/>
          <a:ext cx="2687320" cy="762000"/>
        </a:xfrm>
        <a:prstGeom prst="rect">
          <a:avLst/>
        </a:prstGeom>
        <a:noFill/>
        <a:ln>
          <a:noFill/>
        </a:ln>
      </xdr:spPr>
    </xdr:pic>
    <xdr:clientData/>
  </xdr:twoCellAnchor>
  <xdr:twoCellAnchor editAs="oneCell">
    <xdr:from>
      <xdr:col>0</xdr:col>
      <xdr:colOff>0</xdr:colOff>
      <xdr:row>167</xdr:row>
      <xdr:rowOff>0</xdr:rowOff>
    </xdr:from>
    <xdr:to>
      <xdr:col>2</xdr:col>
      <xdr:colOff>896620</xdr:colOff>
      <xdr:row>172</xdr:row>
      <xdr:rowOff>47625</xdr:rowOff>
    </xdr:to>
    <xdr:pic>
      <xdr:nvPicPr>
        <xdr:cNvPr id="21" name="20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003875"/>
          <a:ext cx="2687320" cy="762000"/>
        </a:xfrm>
        <a:prstGeom prst="rect">
          <a:avLst/>
        </a:prstGeom>
        <a:noFill/>
        <a:ln>
          <a:noFill/>
        </a:ln>
      </xdr:spPr>
    </xdr:pic>
    <xdr:clientData/>
  </xdr:twoCellAnchor>
  <xdr:twoCellAnchor editAs="oneCell">
    <xdr:from>
      <xdr:col>0</xdr:col>
      <xdr:colOff>0</xdr:colOff>
      <xdr:row>191</xdr:row>
      <xdr:rowOff>0</xdr:rowOff>
    </xdr:from>
    <xdr:to>
      <xdr:col>2</xdr:col>
      <xdr:colOff>896620</xdr:colOff>
      <xdr:row>196</xdr:row>
      <xdr:rowOff>47625</xdr:rowOff>
    </xdr:to>
    <xdr:pic>
      <xdr:nvPicPr>
        <xdr:cNvPr id="22" name="21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19125"/>
          <a:ext cx="2687320" cy="762000"/>
        </a:xfrm>
        <a:prstGeom prst="rect">
          <a:avLst/>
        </a:prstGeom>
        <a:noFill/>
        <a:ln>
          <a:noFill/>
        </a:ln>
      </xdr:spPr>
    </xdr:pic>
    <xdr:clientData/>
  </xdr:twoCellAnchor>
  <xdr:twoCellAnchor editAs="oneCell">
    <xdr:from>
      <xdr:col>0</xdr:col>
      <xdr:colOff>0</xdr:colOff>
      <xdr:row>240</xdr:row>
      <xdr:rowOff>0</xdr:rowOff>
    </xdr:from>
    <xdr:to>
      <xdr:col>2</xdr:col>
      <xdr:colOff>896620</xdr:colOff>
      <xdr:row>245</xdr:row>
      <xdr:rowOff>47625</xdr:rowOff>
    </xdr:to>
    <xdr:pic>
      <xdr:nvPicPr>
        <xdr:cNvPr id="23" name="22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434375"/>
          <a:ext cx="2687320" cy="762000"/>
        </a:xfrm>
        <a:prstGeom prst="rect">
          <a:avLst/>
        </a:prstGeom>
        <a:noFill/>
        <a:ln>
          <a:noFill/>
        </a:ln>
      </xdr:spPr>
    </xdr:pic>
    <xdr:clientData/>
  </xdr:twoCellAnchor>
  <xdr:twoCellAnchor editAs="oneCell">
    <xdr:from>
      <xdr:col>0</xdr:col>
      <xdr:colOff>0</xdr:colOff>
      <xdr:row>293</xdr:row>
      <xdr:rowOff>0</xdr:rowOff>
    </xdr:from>
    <xdr:to>
      <xdr:col>2</xdr:col>
      <xdr:colOff>896620</xdr:colOff>
      <xdr:row>298</xdr:row>
      <xdr:rowOff>47625</xdr:rowOff>
    </xdr:to>
    <xdr:pic>
      <xdr:nvPicPr>
        <xdr:cNvPr id="24" name="23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49625"/>
          <a:ext cx="2687320" cy="762000"/>
        </a:xfrm>
        <a:prstGeom prst="rect">
          <a:avLst/>
        </a:prstGeom>
        <a:noFill/>
        <a:ln>
          <a:noFill/>
        </a:ln>
      </xdr:spPr>
    </xdr:pic>
    <xdr:clientData/>
  </xdr:twoCellAnchor>
  <xdr:twoCellAnchor editAs="oneCell">
    <xdr:from>
      <xdr:col>0</xdr:col>
      <xdr:colOff>0</xdr:colOff>
      <xdr:row>313</xdr:row>
      <xdr:rowOff>0</xdr:rowOff>
    </xdr:from>
    <xdr:to>
      <xdr:col>2</xdr:col>
      <xdr:colOff>896620</xdr:colOff>
      <xdr:row>318</xdr:row>
      <xdr:rowOff>47625</xdr:rowOff>
    </xdr:to>
    <xdr:pic>
      <xdr:nvPicPr>
        <xdr:cNvPr id="25" name="24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722000"/>
          <a:ext cx="2687320" cy="762000"/>
        </a:xfrm>
        <a:prstGeom prst="rect">
          <a:avLst/>
        </a:prstGeom>
        <a:noFill/>
        <a:ln>
          <a:noFill/>
        </a:ln>
      </xdr:spPr>
    </xdr:pic>
    <xdr:clientData/>
  </xdr:twoCellAnchor>
  <xdr:twoCellAnchor editAs="oneCell">
    <xdr:from>
      <xdr:col>0</xdr:col>
      <xdr:colOff>0</xdr:colOff>
      <xdr:row>358</xdr:row>
      <xdr:rowOff>0</xdr:rowOff>
    </xdr:from>
    <xdr:to>
      <xdr:col>2</xdr:col>
      <xdr:colOff>896620</xdr:colOff>
      <xdr:row>363</xdr:row>
      <xdr:rowOff>47625</xdr:rowOff>
    </xdr:to>
    <xdr:pic>
      <xdr:nvPicPr>
        <xdr:cNvPr id="28" name="27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80125"/>
          <a:ext cx="2687320" cy="762000"/>
        </a:xfrm>
        <a:prstGeom prst="rect">
          <a:avLst/>
        </a:prstGeom>
        <a:noFill/>
        <a:ln>
          <a:noFill/>
        </a:ln>
      </xdr:spPr>
    </xdr:pic>
    <xdr:clientData/>
  </xdr:twoCellAnchor>
  <xdr:twoCellAnchor editAs="oneCell">
    <xdr:from>
      <xdr:col>0</xdr:col>
      <xdr:colOff>0</xdr:colOff>
      <xdr:row>379</xdr:row>
      <xdr:rowOff>0</xdr:rowOff>
    </xdr:from>
    <xdr:to>
      <xdr:col>2</xdr:col>
      <xdr:colOff>896620</xdr:colOff>
      <xdr:row>384</xdr:row>
      <xdr:rowOff>47625</xdr:rowOff>
    </xdr:to>
    <xdr:pic>
      <xdr:nvPicPr>
        <xdr:cNvPr id="29" name="28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295375"/>
          <a:ext cx="2687320" cy="762000"/>
        </a:xfrm>
        <a:prstGeom prst="rect">
          <a:avLst/>
        </a:prstGeom>
        <a:noFill/>
        <a:ln>
          <a:noFill/>
        </a:ln>
      </xdr:spPr>
    </xdr:pic>
    <xdr:clientData/>
  </xdr:twoCellAnchor>
  <xdr:oneCellAnchor>
    <xdr:from>
      <xdr:col>0</xdr:col>
      <xdr:colOff>0</xdr:colOff>
      <xdr:row>97</xdr:row>
      <xdr:rowOff>0</xdr:rowOff>
    </xdr:from>
    <xdr:ext cx="2687320" cy="762000"/>
    <xdr:pic>
      <xdr:nvPicPr>
        <xdr:cNvPr id="15" name="14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859250"/>
          <a:ext cx="2687320" cy="762000"/>
        </a:xfrm>
        <a:prstGeom prst="rect">
          <a:avLst/>
        </a:prstGeom>
        <a:noFill/>
        <a:ln>
          <a:noFill/>
        </a:ln>
      </xdr:spPr>
    </xdr:pic>
    <xdr:clientData/>
  </xdr:oneCellAnchor>
  <xdr:oneCellAnchor>
    <xdr:from>
      <xdr:col>0</xdr:col>
      <xdr:colOff>0</xdr:colOff>
      <xdr:row>400</xdr:row>
      <xdr:rowOff>0</xdr:rowOff>
    </xdr:from>
    <xdr:ext cx="2687320" cy="762000"/>
    <xdr:pic>
      <xdr:nvPicPr>
        <xdr:cNvPr id="16" name="28 Imagen" descr="C:\Users\Comunicación Social\Desktop\Ayuntamiento de Atlixco\Logo Ayuntamiento de Atlixco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153500"/>
          <a:ext cx="2687320" cy="7620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6"/>
  <sheetViews>
    <sheetView topLeftCell="A171" workbookViewId="0">
      <selection activeCell="F197" sqref="F197"/>
    </sheetView>
  </sheetViews>
  <sheetFormatPr baseColWidth="10" defaultRowHeight="15" x14ac:dyDescent="0.25"/>
  <cols>
    <col min="3" max="3" width="27" bestFit="1" customWidth="1"/>
    <col min="4" max="4" width="39.42578125" bestFit="1" customWidth="1"/>
    <col min="5" max="5" width="12.5703125" bestFit="1" customWidth="1"/>
    <col min="6" max="6" width="32.5703125" customWidth="1"/>
  </cols>
  <sheetData>
    <row r="1" spans="1:8" s="54" customFormat="1" ht="11.25" x14ac:dyDescent="0.2"/>
    <row r="2" spans="1:8" s="54" customFormat="1" ht="11.25" x14ac:dyDescent="0.2"/>
    <row r="3" spans="1:8" s="54" customFormat="1" ht="11.25" x14ac:dyDescent="0.2"/>
    <row r="4" spans="1:8" s="54" customFormat="1" ht="11.25" x14ac:dyDescent="0.2">
      <c r="B4" s="89" t="s">
        <v>0</v>
      </c>
      <c r="C4" s="89"/>
      <c r="D4" s="89"/>
      <c r="E4" s="89"/>
      <c r="F4" s="89"/>
    </row>
    <row r="5" spans="1:8" s="54" customFormat="1" ht="11.25" x14ac:dyDescent="0.2">
      <c r="A5" s="55"/>
      <c r="B5" s="89" t="s">
        <v>1</v>
      </c>
      <c r="C5" s="89"/>
      <c r="D5" s="89"/>
      <c r="E5" s="89"/>
      <c r="F5" s="89"/>
    </row>
    <row r="6" spans="1:8" s="54" customFormat="1" ht="11.25" x14ac:dyDescent="0.2">
      <c r="B6" s="89" t="s">
        <v>2</v>
      </c>
      <c r="C6" s="89"/>
      <c r="D6" s="89"/>
      <c r="E6" s="89"/>
      <c r="F6" s="89"/>
    </row>
    <row r="7" spans="1:8" s="54" customFormat="1" ht="11.25" x14ac:dyDescent="0.2">
      <c r="B7" s="53"/>
      <c r="C7" s="53"/>
      <c r="D7" s="53"/>
      <c r="E7" s="53"/>
      <c r="F7" s="53"/>
    </row>
    <row r="8" spans="1:8" s="54" customFormat="1" ht="11.25" x14ac:dyDescent="0.2">
      <c r="B8" s="3" t="s">
        <v>3</v>
      </c>
      <c r="C8" s="3"/>
      <c r="D8" s="4" t="s">
        <v>11</v>
      </c>
      <c r="E8" s="3"/>
      <c r="F8" s="5" t="s">
        <v>52</v>
      </c>
      <c r="G8" s="4"/>
    </row>
    <row r="9" spans="1:8" s="54" customFormat="1" ht="11.25" x14ac:dyDescent="0.2">
      <c r="B9" s="6" t="s">
        <v>4</v>
      </c>
      <c r="C9" s="6"/>
      <c r="D9" s="6" t="s">
        <v>30</v>
      </c>
      <c r="E9" s="6"/>
      <c r="F9" s="5" t="s">
        <v>114</v>
      </c>
      <c r="G9" s="3"/>
    </row>
    <row r="10" spans="1:8" s="54" customFormat="1" ht="11.25" x14ac:dyDescent="0.2">
      <c r="B10" s="6" t="s">
        <v>12</v>
      </c>
      <c r="C10" s="7"/>
      <c r="D10" s="7"/>
      <c r="E10" s="7"/>
      <c r="F10" s="7"/>
    </row>
    <row r="11" spans="1:8" s="54" customFormat="1" ht="22.5" x14ac:dyDescent="0.2">
      <c r="B11" s="8" t="s">
        <v>5</v>
      </c>
      <c r="C11" s="8" t="s">
        <v>6</v>
      </c>
      <c r="D11" s="8" t="s">
        <v>7</v>
      </c>
      <c r="E11" s="8" t="s">
        <v>8</v>
      </c>
      <c r="F11" s="8" t="s">
        <v>9</v>
      </c>
    </row>
    <row r="12" spans="1:8" s="54" customFormat="1" ht="11.25" x14ac:dyDescent="0.2">
      <c r="B12" s="9"/>
      <c r="C12" s="45" t="s">
        <v>25</v>
      </c>
      <c r="D12" s="56"/>
      <c r="E12" s="10"/>
      <c r="F12" s="11"/>
    </row>
    <row r="13" spans="1:8" s="54" customFormat="1" ht="258.75" x14ac:dyDescent="0.2">
      <c r="B13" s="9">
        <v>1</v>
      </c>
      <c r="C13" s="13"/>
      <c r="D13" s="9" t="s">
        <v>26</v>
      </c>
      <c r="E13" s="22">
        <f>13920+638+696+4100+1200</f>
        <v>20554</v>
      </c>
      <c r="F13" s="11" t="s">
        <v>24</v>
      </c>
    </row>
    <row r="14" spans="1:8" s="54" customFormat="1" ht="11.25" x14ac:dyDescent="0.2">
      <c r="B14" s="9"/>
      <c r="C14" s="17" t="s">
        <v>10</v>
      </c>
      <c r="D14" s="9"/>
      <c r="E14" s="25">
        <f>SUM(E13:E13)</f>
        <v>20554</v>
      </c>
      <c r="F14" s="14"/>
      <c r="H14" s="58"/>
    </row>
    <row r="15" spans="1:8" s="54" customFormat="1" ht="11.25" x14ac:dyDescent="0.2"/>
    <row r="16" spans="1:8" s="54" customFormat="1" ht="11.25" x14ac:dyDescent="0.2"/>
    <row r="17" spans="1:6" s="54" customFormat="1" ht="11.25" x14ac:dyDescent="0.2"/>
    <row r="18" spans="1:6" s="54" customFormat="1" ht="11.25" x14ac:dyDescent="0.2"/>
    <row r="19" spans="1:6" s="54" customFormat="1" ht="11.25" x14ac:dyDescent="0.2"/>
    <row r="20" spans="1:6" s="54" customFormat="1" ht="11.25" x14ac:dyDescent="0.2"/>
    <row r="21" spans="1:6" s="54" customFormat="1" ht="11.25" x14ac:dyDescent="0.2"/>
    <row r="22" spans="1:6" s="54" customFormat="1" ht="11.25" x14ac:dyDescent="0.2"/>
    <row r="23" spans="1:6" s="54" customFormat="1" ht="11.25" x14ac:dyDescent="0.2"/>
    <row r="24" spans="1:6" s="54" customFormat="1" ht="11.25" x14ac:dyDescent="0.2"/>
    <row r="25" spans="1:6" s="54" customFormat="1" ht="11.25" x14ac:dyDescent="0.2"/>
    <row r="26" spans="1:6" s="54" customFormat="1" ht="11.25" x14ac:dyDescent="0.2"/>
    <row r="27" spans="1:6" s="54" customFormat="1" ht="11.25" x14ac:dyDescent="0.2"/>
    <row r="28" spans="1:6" s="54" customFormat="1" ht="11.25" x14ac:dyDescent="0.2"/>
    <row r="29" spans="1:6" s="54" customFormat="1" ht="11.25" x14ac:dyDescent="0.2"/>
    <row r="30" spans="1:6" s="54" customFormat="1" ht="11.25" x14ac:dyDescent="0.2"/>
    <row r="31" spans="1:6" s="54" customFormat="1" ht="11.25" x14ac:dyDescent="0.2"/>
    <row r="32" spans="1:6" s="54" customFormat="1" ht="11.25" x14ac:dyDescent="0.2">
      <c r="A32" s="55"/>
      <c r="B32" s="53"/>
      <c r="C32" s="53"/>
      <c r="D32" s="53"/>
      <c r="E32" s="53"/>
      <c r="F32" s="53"/>
    </row>
    <row r="33" spans="1:7" s="54" customFormat="1" ht="11.25" x14ac:dyDescent="0.2">
      <c r="A33" s="55"/>
      <c r="B33" s="53"/>
      <c r="C33" s="53"/>
      <c r="D33" s="53"/>
      <c r="E33" s="53"/>
      <c r="F33" s="53"/>
    </row>
    <row r="34" spans="1:7" s="54" customFormat="1" ht="11.25" x14ac:dyDescent="0.2">
      <c r="A34" s="55"/>
      <c r="B34" s="53"/>
      <c r="C34" s="53"/>
      <c r="D34" s="53"/>
      <c r="E34" s="53"/>
      <c r="F34" s="53"/>
    </row>
    <row r="35" spans="1:7" s="54" customFormat="1" ht="11.25" x14ac:dyDescent="0.2">
      <c r="A35" s="55"/>
      <c r="B35" s="53"/>
      <c r="C35" s="53"/>
      <c r="D35" s="53"/>
      <c r="E35" s="53"/>
      <c r="F35" s="53"/>
    </row>
    <row r="36" spans="1:7" s="54" customFormat="1" ht="11.25" x14ac:dyDescent="0.2">
      <c r="B36" s="89" t="s">
        <v>0</v>
      </c>
      <c r="C36" s="89"/>
      <c r="D36" s="89"/>
      <c r="E36" s="89"/>
      <c r="F36" s="89"/>
    </row>
    <row r="37" spans="1:7" s="54" customFormat="1" ht="11.25" x14ac:dyDescent="0.2">
      <c r="A37" s="55"/>
      <c r="B37" s="89" t="s">
        <v>1</v>
      </c>
      <c r="C37" s="89"/>
      <c r="D37" s="89"/>
      <c r="E37" s="89"/>
      <c r="F37" s="89"/>
    </row>
    <row r="38" spans="1:7" s="54" customFormat="1" ht="11.25" x14ac:dyDescent="0.2">
      <c r="B38" s="89" t="s">
        <v>2</v>
      </c>
      <c r="C38" s="89"/>
      <c r="D38" s="89"/>
      <c r="E38" s="89"/>
      <c r="F38" s="89"/>
    </row>
    <row r="39" spans="1:7" s="54" customFormat="1" ht="11.25" x14ac:dyDescent="0.2">
      <c r="B39" s="53"/>
      <c r="C39" s="53"/>
      <c r="D39" s="53"/>
      <c r="E39" s="53"/>
      <c r="F39" s="53"/>
    </row>
    <row r="40" spans="1:7" s="54" customFormat="1" ht="11.25" x14ac:dyDescent="0.2">
      <c r="B40" s="3" t="s">
        <v>3</v>
      </c>
      <c r="C40" s="3"/>
      <c r="D40" s="4" t="s">
        <v>11</v>
      </c>
      <c r="E40" s="3"/>
      <c r="F40" s="5" t="s">
        <v>52</v>
      </c>
      <c r="G40" s="4"/>
    </row>
    <row r="41" spans="1:7" s="54" customFormat="1" ht="11.25" x14ac:dyDescent="0.2">
      <c r="B41" s="6" t="s">
        <v>4</v>
      </c>
      <c r="C41" s="6"/>
      <c r="D41" s="6" t="s">
        <v>30</v>
      </c>
      <c r="E41" s="6"/>
      <c r="F41" s="5" t="s">
        <v>115</v>
      </c>
      <c r="G41" s="3"/>
    </row>
    <row r="42" spans="1:7" s="54" customFormat="1" ht="11.25" x14ac:dyDescent="0.2">
      <c r="B42" s="6" t="s">
        <v>12</v>
      </c>
      <c r="C42" s="7"/>
      <c r="D42" s="7"/>
      <c r="E42" s="7"/>
      <c r="F42" s="7"/>
    </row>
    <row r="43" spans="1:7" s="54" customFormat="1" ht="22.5" x14ac:dyDescent="0.2">
      <c r="B43" s="8" t="s">
        <v>5</v>
      </c>
      <c r="C43" s="8" t="s">
        <v>6</v>
      </c>
      <c r="D43" s="8" t="s">
        <v>7</v>
      </c>
      <c r="E43" s="8" t="s">
        <v>8</v>
      </c>
      <c r="F43" s="8" t="s">
        <v>9</v>
      </c>
    </row>
    <row r="44" spans="1:7" s="54" customFormat="1" ht="11.25" x14ac:dyDescent="0.2">
      <c r="B44" s="9"/>
      <c r="C44" s="45" t="s">
        <v>27</v>
      </c>
      <c r="D44" s="20"/>
      <c r="E44" s="21"/>
      <c r="F44" s="14"/>
    </row>
    <row r="45" spans="1:7" s="54" customFormat="1" ht="258.75" x14ac:dyDescent="0.2">
      <c r="B45" s="9">
        <v>2</v>
      </c>
      <c r="C45" s="24"/>
      <c r="D45" s="9" t="s">
        <v>28</v>
      </c>
      <c r="E45" s="70">
        <f>1380.01+1250+2100.08+1750.03+1750+150+2780.75+2804.04+1488</f>
        <v>15452.91</v>
      </c>
      <c r="F45" s="11" t="s">
        <v>24</v>
      </c>
    </row>
    <row r="46" spans="1:7" s="54" customFormat="1" ht="11.25" x14ac:dyDescent="0.2">
      <c r="B46" s="9"/>
      <c r="C46" s="17" t="s">
        <v>10</v>
      </c>
      <c r="D46" s="9"/>
      <c r="E46" s="25">
        <f>SUM(E45:E45)</f>
        <v>15452.91</v>
      </c>
      <c r="F46" s="14"/>
    </row>
    <row r="47" spans="1:7" s="54" customFormat="1" ht="11.25" x14ac:dyDescent="0.2">
      <c r="B47" s="15"/>
      <c r="C47" s="18"/>
      <c r="D47" s="15"/>
      <c r="E47" s="26"/>
      <c r="F47" s="16"/>
    </row>
    <row r="48" spans="1:7" s="54" customFormat="1" ht="11.25" x14ac:dyDescent="0.2">
      <c r="B48" s="15"/>
      <c r="C48" s="18"/>
      <c r="D48" s="15"/>
      <c r="E48" s="26"/>
      <c r="F48" s="16"/>
    </row>
    <row r="49" spans="1:6" s="54" customFormat="1" ht="11.25" x14ac:dyDescent="0.2">
      <c r="B49" s="15"/>
      <c r="C49" s="18"/>
      <c r="D49" s="15"/>
      <c r="E49" s="26"/>
      <c r="F49" s="16"/>
    </row>
    <row r="50" spans="1:6" s="54" customFormat="1" ht="11.25" x14ac:dyDescent="0.2">
      <c r="B50" s="15"/>
      <c r="C50" s="18"/>
      <c r="D50" s="15"/>
      <c r="E50" s="26"/>
      <c r="F50" s="16"/>
    </row>
    <row r="51" spans="1:6" s="54" customFormat="1" ht="11.25" x14ac:dyDescent="0.2">
      <c r="B51" s="15"/>
      <c r="C51" s="18"/>
      <c r="D51" s="15"/>
      <c r="E51" s="26"/>
      <c r="F51" s="16"/>
    </row>
    <row r="52" spans="1:6" s="54" customFormat="1" ht="11.25" x14ac:dyDescent="0.2">
      <c r="B52" s="15"/>
      <c r="C52" s="18"/>
      <c r="D52" s="15"/>
      <c r="E52" s="26"/>
      <c r="F52" s="16"/>
    </row>
    <row r="53" spans="1:6" s="54" customFormat="1" ht="11.25" x14ac:dyDescent="0.2">
      <c r="B53" s="15"/>
      <c r="C53" s="18"/>
      <c r="D53" s="15"/>
      <c r="E53" s="26"/>
      <c r="F53" s="16"/>
    </row>
    <row r="54" spans="1:6" s="54" customFormat="1" ht="11.25" x14ac:dyDescent="0.2">
      <c r="B54" s="15"/>
      <c r="C54" s="18"/>
      <c r="D54" s="15"/>
      <c r="E54" s="26"/>
      <c r="F54" s="16"/>
    </row>
    <row r="55" spans="1:6" s="54" customFormat="1" ht="11.25" x14ac:dyDescent="0.2">
      <c r="B55" s="15"/>
      <c r="C55" s="18"/>
      <c r="D55" s="15"/>
      <c r="E55" s="26"/>
      <c r="F55" s="16"/>
    </row>
    <row r="56" spans="1:6" s="54" customFormat="1" ht="11.25" x14ac:dyDescent="0.2">
      <c r="B56" s="15"/>
      <c r="C56" s="18"/>
      <c r="D56" s="15"/>
      <c r="E56" s="26"/>
      <c r="F56" s="16"/>
    </row>
    <row r="57" spans="1:6" s="54" customFormat="1" ht="11.25" x14ac:dyDescent="0.2">
      <c r="B57" s="15"/>
      <c r="C57" s="18"/>
      <c r="D57" s="15"/>
      <c r="E57" s="26"/>
      <c r="F57" s="16"/>
    </row>
    <row r="58" spans="1:6" s="54" customFormat="1" ht="11.25" x14ac:dyDescent="0.2">
      <c r="B58" s="15"/>
      <c r="C58" s="18"/>
      <c r="D58" s="15"/>
      <c r="E58" s="26"/>
      <c r="F58" s="16"/>
    </row>
    <row r="59" spans="1:6" s="54" customFormat="1" ht="11.25" x14ac:dyDescent="0.2">
      <c r="A59" s="55"/>
      <c r="B59" s="53"/>
      <c r="C59" s="53"/>
      <c r="D59" s="53"/>
      <c r="E59" s="53"/>
      <c r="F59" s="53"/>
    </row>
    <row r="60" spans="1:6" s="54" customFormat="1" ht="11.25" x14ac:dyDescent="0.2">
      <c r="A60" s="55"/>
      <c r="B60" s="53"/>
      <c r="C60" s="53"/>
      <c r="D60" s="53"/>
      <c r="E60" s="53"/>
      <c r="F60" s="53"/>
    </row>
    <row r="61" spans="1:6" s="54" customFormat="1" ht="11.25" x14ac:dyDescent="0.2">
      <c r="A61" s="55"/>
      <c r="B61" s="53"/>
      <c r="C61" s="53"/>
      <c r="D61" s="53"/>
      <c r="E61" s="53"/>
      <c r="F61" s="53"/>
    </row>
    <row r="62" spans="1:6" s="54" customFormat="1" ht="11.25" x14ac:dyDescent="0.2">
      <c r="A62" s="55"/>
      <c r="B62" s="53"/>
      <c r="C62" s="53"/>
      <c r="D62" s="53"/>
      <c r="E62" s="53"/>
      <c r="F62" s="53"/>
    </row>
    <row r="63" spans="1:6" s="54" customFormat="1" ht="11.25" x14ac:dyDescent="0.2">
      <c r="B63" s="89" t="s">
        <v>0</v>
      </c>
      <c r="C63" s="89"/>
      <c r="D63" s="89"/>
      <c r="E63" s="89"/>
      <c r="F63" s="89"/>
    </row>
    <row r="64" spans="1:6" s="54" customFormat="1" ht="11.25" x14ac:dyDescent="0.2">
      <c r="A64" s="55"/>
      <c r="B64" s="89" t="s">
        <v>1</v>
      </c>
      <c r="C64" s="89"/>
      <c r="D64" s="89"/>
      <c r="E64" s="89"/>
      <c r="F64" s="89"/>
    </row>
    <row r="65" spans="2:7" s="54" customFormat="1" ht="11.25" x14ac:dyDescent="0.2">
      <c r="B65" s="89" t="s">
        <v>2</v>
      </c>
      <c r="C65" s="89"/>
      <c r="D65" s="89"/>
      <c r="E65" s="89"/>
      <c r="F65" s="89"/>
    </row>
    <row r="66" spans="2:7" s="54" customFormat="1" ht="11.25" x14ac:dyDescent="0.2">
      <c r="B66" s="53"/>
      <c r="C66" s="53"/>
      <c r="D66" s="53"/>
      <c r="E66" s="53"/>
      <c r="F66" s="53"/>
    </row>
    <row r="67" spans="2:7" s="54" customFormat="1" ht="11.25" x14ac:dyDescent="0.2">
      <c r="B67" s="3" t="s">
        <v>3</v>
      </c>
      <c r="C67" s="3"/>
      <c r="D67" s="4" t="s">
        <v>11</v>
      </c>
      <c r="E67" s="3"/>
      <c r="F67" s="5" t="s">
        <v>52</v>
      </c>
      <c r="G67" s="4"/>
    </row>
    <row r="68" spans="2:7" s="54" customFormat="1" ht="11.25" x14ac:dyDescent="0.2">
      <c r="B68" s="6" t="s">
        <v>4</v>
      </c>
      <c r="C68" s="6"/>
      <c r="D68" s="6" t="s">
        <v>30</v>
      </c>
      <c r="E68" s="6"/>
      <c r="F68" s="5" t="s">
        <v>116</v>
      </c>
      <c r="G68" s="3"/>
    </row>
    <row r="69" spans="2:7" s="54" customFormat="1" ht="11.25" x14ac:dyDescent="0.2">
      <c r="B69" s="6" t="s">
        <v>12</v>
      </c>
      <c r="C69" s="7"/>
      <c r="D69" s="7"/>
      <c r="E69" s="7"/>
      <c r="F69" s="7"/>
    </row>
    <row r="70" spans="2:7" s="54" customFormat="1" ht="22.5" x14ac:dyDescent="0.2">
      <c r="B70" s="8" t="s">
        <v>5</v>
      </c>
      <c r="C70" s="8" t="s">
        <v>6</v>
      </c>
      <c r="D70" s="8" t="s">
        <v>7</v>
      </c>
      <c r="E70" s="8" t="s">
        <v>8</v>
      </c>
      <c r="F70" s="8" t="s">
        <v>9</v>
      </c>
    </row>
    <row r="71" spans="2:7" s="54" customFormat="1" ht="11.25" x14ac:dyDescent="0.2">
      <c r="B71" s="9"/>
      <c r="C71" s="24" t="s">
        <v>29</v>
      </c>
      <c r="D71" s="20"/>
      <c r="E71" s="22"/>
      <c r="F71" s="14"/>
    </row>
    <row r="72" spans="2:7" s="54" customFormat="1" ht="296.25" customHeight="1" x14ac:dyDescent="0.2">
      <c r="B72" s="9">
        <v>3</v>
      </c>
      <c r="C72" s="24"/>
      <c r="D72" s="28" t="s">
        <v>31</v>
      </c>
      <c r="E72" s="22">
        <f>800.05+2200+1720</f>
        <v>4720.05</v>
      </c>
      <c r="F72" s="11" t="s">
        <v>24</v>
      </c>
    </row>
    <row r="73" spans="2:7" s="54" customFormat="1" ht="11.25" x14ac:dyDescent="0.2">
      <c r="B73" s="9"/>
      <c r="C73" s="17" t="s">
        <v>10</v>
      </c>
      <c r="D73" s="9"/>
      <c r="E73" s="25">
        <f>SUM(E71:E72)</f>
        <v>4720.05</v>
      </c>
      <c r="F73" s="14"/>
    </row>
    <row r="74" spans="2:7" s="54" customFormat="1" ht="11.25" x14ac:dyDescent="0.2">
      <c r="B74" s="15"/>
      <c r="C74" s="18"/>
      <c r="D74" s="15"/>
      <c r="E74" s="26"/>
      <c r="F74" s="16"/>
    </row>
    <row r="75" spans="2:7" s="54" customFormat="1" ht="11.25" x14ac:dyDescent="0.2">
      <c r="B75" s="15"/>
      <c r="C75" s="18"/>
      <c r="D75" s="15"/>
      <c r="E75" s="26"/>
      <c r="F75" s="16"/>
    </row>
    <row r="76" spans="2:7" s="54" customFormat="1" ht="11.25" x14ac:dyDescent="0.2">
      <c r="B76" s="15"/>
      <c r="C76" s="18"/>
      <c r="D76" s="15"/>
      <c r="E76" s="26"/>
      <c r="F76" s="16"/>
    </row>
    <row r="77" spans="2:7" s="54" customFormat="1" ht="11.25" x14ac:dyDescent="0.2">
      <c r="B77" s="15"/>
      <c r="C77" s="18"/>
      <c r="D77" s="15"/>
      <c r="E77" s="26"/>
      <c r="F77" s="16"/>
    </row>
    <row r="78" spans="2:7" s="54" customFormat="1" ht="11.25" x14ac:dyDescent="0.2">
      <c r="B78" s="15"/>
      <c r="C78" s="18"/>
      <c r="D78" s="15"/>
      <c r="E78" s="26"/>
      <c r="F78" s="16"/>
    </row>
    <row r="79" spans="2:7" s="54" customFormat="1" ht="11.25" x14ac:dyDescent="0.2">
      <c r="B79" s="15"/>
      <c r="C79" s="18"/>
      <c r="D79" s="15"/>
      <c r="E79" s="26"/>
      <c r="F79" s="16"/>
    </row>
    <row r="80" spans="2:7" s="54" customFormat="1" ht="11.25" x14ac:dyDescent="0.2">
      <c r="B80" s="15"/>
      <c r="C80" s="18"/>
      <c r="D80" s="15"/>
      <c r="E80" s="26"/>
      <c r="F80" s="16"/>
    </row>
    <row r="81" spans="1:8" s="54" customFormat="1" ht="11.25" x14ac:dyDescent="0.2">
      <c r="B81" s="15"/>
      <c r="C81" s="18"/>
      <c r="D81" s="15"/>
      <c r="E81" s="26"/>
      <c r="F81" s="16"/>
    </row>
    <row r="82" spans="1:8" s="54" customFormat="1" ht="11.25" x14ac:dyDescent="0.2">
      <c r="A82" s="55"/>
      <c r="B82" s="53"/>
      <c r="C82" s="53"/>
      <c r="D82" s="53"/>
      <c r="E82" s="53"/>
      <c r="F82" s="53"/>
    </row>
    <row r="83" spans="1:8" s="54" customFormat="1" ht="11.25" x14ac:dyDescent="0.2">
      <c r="A83" s="55"/>
      <c r="B83" s="53"/>
      <c r="C83" s="53"/>
      <c r="D83" s="53"/>
      <c r="E83" s="53"/>
      <c r="F83" s="53"/>
    </row>
    <row r="84" spans="1:8" s="54" customFormat="1" ht="11.25" x14ac:dyDescent="0.2">
      <c r="A84" s="55"/>
      <c r="B84" s="53"/>
      <c r="C84" s="53"/>
      <c r="D84" s="53"/>
      <c r="E84" s="53"/>
      <c r="F84" s="53"/>
    </row>
    <row r="85" spans="1:8" s="54" customFormat="1" ht="11.25" x14ac:dyDescent="0.2">
      <c r="A85" s="55"/>
      <c r="B85" s="53"/>
      <c r="C85" s="53"/>
      <c r="D85" s="53"/>
      <c r="E85" s="53"/>
      <c r="F85" s="53"/>
    </row>
    <row r="86" spans="1:8" s="54" customFormat="1" ht="11.25" x14ac:dyDescent="0.2">
      <c r="B86" s="89" t="s">
        <v>0</v>
      </c>
      <c r="C86" s="89"/>
      <c r="D86" s="89"/>
      <c r="E86" s="89"/>
      <c r="F86" s="89"/>
    </row>
    <row r="87" spans="1:8" s="54" customFormat="1" ht="11.25" x14ac:dyDescent="0.2">
      <c r="A87" s="55"/>
      <c r="B87" s="89" t="s">
        <v>1</v>
      </c>
      <c r="C87" s="89"/>
      <c r="D87" s="89"/>
      <c r="E87" s="89"/>
      <c r="F87" s="89"/>
    </row>
    <row r="88" spans="1:8" s="54" customFormat="1" ht="11.25" x14ac:dyDescent="0.2">
      <c r="B88" s="89" t="s">
        <v>2</v>
      </c>
      <c r="C88" s="89"/>
      <c r="D88" s="89"/>
      <c r="E88" s="89"/>
      <c r="F88" s="89"/>
    </row>
    <row r="89" spans="1:8" s="54" customFormat="1" ht="11.25" x14ac:dyDescent="0.2">
      <c r="B89" s="53"/>
      <c r="C89" s="53"/>
      <c r="D89" s="53"/>
      <c r="E89" s="53"/>
      <c r="F89" s="53"/>
    </row>
    <row r="90" spans="1:8" s="54" customFormat="1" ht="11.25" x14ac:dyDescent="0.2">
      <c r="B90" s="3" t="s">
        <v>3</v>
      </c>
      <c r="C90" s="3"/>
      <c r="D90" s="4" t="s">
        <v>11</v>
      </c>
      <c r="E90" s="3"/>
      <c r="F90" s="5" t="s">
        <v>52</v>
      </c>
      <c r="G90" s="4"/>
    </row>
    <row r="91" spans="1:8" s="54" customFormat="1" ht="11.25" x14ac:dyDescent="0.2">
      <c r="B91" s="6" t="s">
        <v>4</v>
      </c>
      <c r="C91" s="6"/>
      <c r="D91" s="6" t="s">
        <v>30</v>
      </c>
      <c r="E91" s="6"/>
      <c r="F91" s="5" t="s">
        <v>117</v>
      </c>
      <c r="G91" s="3"/>
    </row>
    <row r="92" spans="1:8" s="54" customFormat="1" ht="11.25" x14ac:dyDescent="0.2">
      <c r="B92" s="6" t="s">
        <v>12</v>
      </c>
      <c r="C92" s="7"/>
      <c r="D92" s="7"/>
      <c r="E92" s="7"/>
      <c r="F92" s="7"/>
    </row>
    <row r="93" spans="1:8" s="54" customFormat="1" ht="22.5" x14ac:dyDescent="0.2">
      <c r="B93" s="8" t="s">
        <v>5</v>
      </c>
      <c r="C93" s="8" t="s">
        <v>6</v>
      </c>
      <c r="D93" s="8" t="s">
        <v>7</v>
      </c>
      <c r="E93" s="8" t="s">
        <v>8</v>
      </c>
      <c r="F93" s="8" t="s">
        <v>9</v>
      </c>
    </row>
    <row r="94" spans="1:8" s="54" customFormat="1" ht="11.25" x14ac:dyDescent="0.2">
      <c r="B94" s="9"/>
      <c r="C94" s="50" t="s">
        <v>13</v>
      </c>
      <c r="D94" s="49"/>
      <c r="E94" s="22"/>
      <c r="F94" s="14"/>
      <c r="H94" s="60"/>
    </row>
    <row r="95" spans="1:8" s="54" customFormat="1" ht="258.75" x14ac:dyDescent="0.2">
      <c r="B95" s="9">
        <v>4</v>
      </c>
      <c r="C95" s="46"/>
      <c r="D95" s="12" t="s">
        <v>32</v>
      </c>
      <c r="E95" s="22">
        <f>14848+29162.4+4300</f>
        <v>48310.400000000001</v>
      </c>
      <c r="F95" s="11" t="s">
        <v>24</v>
      </c>
    </row>
    <row r="96" spans="1:8" s="54" customFormat="1" ht="11.25" x14ac:dyDescent="0.2">
      <c r="B96" s="8"/>
      <c r="C96" s="17" t="s">
        <v>10</v>
      </c>
      <c r="D96" s="9"/>
      <c r="E96" s="25">
        <f>SUM(E94:E95)</f>
        <v>48310.400000000001</v>
      </c>
      <c r="F96" s="14"/>
    </row>
    <row r="97" spans="1:6" s="54" customFormat="1" ht="11.25" x14ac:dyDescent="0.2">
      <c r="B97" s="19"/>
      <c r="C97" s="18"/>
      <c r="D97" s="15"/>
      <c r="E97" s="26"/>
      <c r="F97" s="16"/>
    </row>
    <row r="98" spans="1:6" s="54" customFormat="1" ht="11.25" x14ac:dyDescent="0.2">
      <c r="B98" s="19"/>
      <c r="C98" s="18"/>
      <c r="D98" s="15"/>
      <c r="E98" s="26"/>
      <c r="F98" s="16"/>
    </row>
    <row r="99" spans="1:6" s="54" customFormat="1" ht="11.25" x14ac:dyDescent="0.2">
      <c r="B99" s="19"/>
      <c r="C99" s="18"/>
      <c r="D99" s="15"/>
      <c r="E99" s="26"/>
      <c r="F99" s="16"/>
    </row>
    <row r="100" spans="1:6" s="54" customFormat="1" ht="11.25" x14ac:dyDescent="0.2">
      <c r="B100" s="19"/>
      <c r="C100" s="18"/>
      <c r="D100" s="15"/>
      <c r="E100" s="26"/>
      <c r="F100" s="16"/>
    </row>
    <row r="101" spans="1:6" s="54" customFormat="1" ht="11.25" x14ac:dyDescent="0.2">
      <c r="B101" s="19"/>
      <c r="C101" s="18"/>
      <c r="D101" s="15"/>
      <c r="E101" s="26"/>
      <c r="F101" s="16"/>
    </row>
    <row r="102" spans="1:6" s="54" customFormat="1" ht="11.25" x14ac:dyDescent="0.2">
      <c r="B102" s="19"/>
      <c r="C102" s="18"/>
      <c r="D102" s="15"/>
      <c r="E102" s="26"/>
      <c r="F102" s="16"/>
    </row>
    <row r="103" spans="1:6" s="54" customFormat="1" ht="11.25" x14ac:dyDescent="0.2">
      <c r="B103" s="19"/>
      <c r="C103" s="18"/>
      <c r="D103" s="15"/>
      <c r="E103" s="26"/>
      <c r="F103" s="16"/>
    </row>
    <row r="104" spans="1:6" s="54" customFormat="1" ht="11.25" x14ac:dyDescent="0.2">
      <c r="B104" s="19"/>
      <c r="C104" s="18"/>
      <c r="D104" s="15"/>
      <c r="E104" s="26"/>
      <c r="F104" s="16"/>
    </row>
    <row r="105" spans="1:6" s="54" customFormat="1" ht="11.25" x14ac:dyDescent="0.2">
      <c r="B105" s="19"/>
      <c r="C105" s="18"/>
      <c r="D105" s="15"/>
      <c r="E105" s="26"/>
      <c r="F105" s="16"/>
    </row>
    <row r="106" spans="1:6" s="54" customFormat="1" ht="11.25" x14ac:dyDescent="0.2">
      <c r="B106" s="19"/>
      <c r="C106" s="18"/>
      <c r="D106" s="15"/>
      <c r="E106" s="26"/>
      <c r="F106" s="16"/>
    </row>
    <row r="107" spans="1:6" s="54" customFormat="1" ht="11.25" x14ac:dyDescent="0.2">
      <c r="B107" s="19"/>
      <c r="C107" s="18"/>
      <c r="D107" s="15"/>
      <c r="E107" s="26"/>
      <c r="F107" s="16"/>
    </row>
    <row r="108" spans="1:6" s="54" customFormat="1" ht="11.25" x14ac:dyDescent="0.2">
      <c r="B108" s="19"/>
      <c r="C108" s="18"/>
      <c r="D108" s="15"/>
      <c r="E108" s="26"/>
      <c r="F108" s="16"/>
    </row>
    <row r="109" spans="1:6" s="54" customFormat="1" ht="11.25" x14ac:dyDescent="0.2">
      <c r="B109" s="19"/>
      <c r="C109" s="18"/>
      <c r="D109" s="15"/>
      <c r="E109" s="26"/>
      <c r="F109" s="16"/>
    </row>
    <row r="110" spans="1:6" s="54" customFormat="1" ht="11.25" x14ac:dyDescent="0.2">
      <c r="B110" s="19"/>
      <c r="C110" s="18"/>
      <c r="D110" s="15"/>
      <c r="E110" s="26"/>
      <c r="F110" s="16"/>
    </row>
    <row r="111" spans="1:6" s="54" customFormat="1" ht="11.25" x14ac:dyDescent="0.2">
      <c r="A111" s="55"/>
      <c r="B111" s="53"/>
      <c r="C111" s="53"/>
      <c r="D111" s="53"/>
      <c r="E111" s="53"/>
      <c r="F111" s="53"/>
    </row>
    <row r="112" spans="1:6" s="54" customFormat="1" ht="11.25" x14ac:dyDescent="0.2">
      <c r="A112" s="55"/>
      <c r="B112" s="53"/>
      <c r="C112" s="53"/>
      <c r="D112" s="53"/>
      <c r="E112" s="53"/>
      <c r="F112" s="53"/>
    </row>
    <row r="113" spans="1:7" s="54" customFormat="1" ht="11.25" x14ac:dyDescent="0.2">
      <c r="A113" s="55"/>
      <c r="B113" s="53"/>
      <c r="C113" s="53"/>
      <c r="D113" s="53"/>
      <c r="E113" s="53"/>
      <c r="F113" s="53"/>
    </row>
    <row r="114" spans="1:7" s="54" customFormat="1" ht="11.25" x14ac:dyDescent="0.2">
      <c r="A114" s="55"/>
      <c r="B114" s="53"/>
      <c r="C114" s="53"/>
      <c r="D114" s="53"/>
      <c r="E114" s="53"/>
      <c r="F114" s="53"/>
    </row>
    <row r="115" spans="1:7" s="54" customFormat="1" ht="11.25" x14ac:dyDescent="0.2">
      <c r="B115" s="89" t="s">
        <v>0</v>
      </c>
      <c r="C115" s="89"/>
      <c r="D115" s="89"/>
      <c r="E115" s="89"/>
      <c r="F115" s="89"/>
    </row>
    <row r="116" spans="1:7" s="54" customFormat="1" ht="11.25" x14ac:dyDescent="0.2">
      <c r="A116" s="55"/>
      <c r="B116" s="89" t="s">
        <v>1</v>
      </c>
      <c r="C116" s="89"/>
      <c r="D116" s="89"/>
      <c r="E116" s="89"/>
      <c r="F116" s="89"/>
    </row>
    <row r="117" spans="1:7" s="54" customFormat="1" ht="11.25" x14ac:dyDescent="0.2">
      <c r="B117" s="89" t="s">
        <v>2</v>
      </c>
      <c r="C117" s="89"/>
      <c r="D117" s="89"/>
      <c r="E117" s="89"/>
      <c r="F117" s="89"/>
    </row>
    <row r="118" spans="1:7" s="54" customFormat="1" ht="11.25" x14ac:dyDescent="0.2">
      <c r="B118" s="53"/>
      <c r="C118" s="53"/>
      <c r="D118" s="53"/>
      <c r="E118" s="53"/>
      <c r="F118" s="53"/>
    </row>
    <row r="119" spans="1:7" s="54" customFormat="1" ht="11.25" x14ac:dyDescent="0.2">
      <c r="B119" s="3" t="s">
        <v>3</v>
      </c>
      <c r="C119" s="3"/>
      <c r="D119" s="4" t="s">
        <v>11</v>
      </c>
      <c r="E119" s="3"/>
      <c r="F119" s="5" t="s">
        <v>52</v>
      </c>
      <c r="G119" s="4"/>
    </row>
    <row r="120" spans="1:7" s="54" customFormat="1" ht="11.25" x14ac:dyDescent="0.2">
      <c r="B120" s="6" t="s">
        <v>4</v>
      </c>
      <c r="C120" s="6"/>
      <c r="D120" s="6" t="s">
        <v>30</v>
      </c>
      <c r="E120" s="6"/>
      <c r="F120" s="5" t="s">
        <v>118</v>
      </c>
      <c r="G120" s="3"/>
    </row>
    <row r="121" spans="1:7" s="54" customFormat="1" ht="11.25" x14ac:dyDescent="0.2">
      <c r="B121" s="6" t="s">
        <v>12</v>
      </c>
      <c r="C121" s="7"/>
      <c r="D121" s="7"/>
      <c r="E121" s="7"/>
      <c r="F121" s="7"/>
    </row>
    <row r="122" spans="1:7" s="54" customFormat="1" ht="22.5" x14ac:dyDescent="0.2">
      <c r="B122" s="8" t="s">
        <v>5</v>
      </c>
      <c r="C122" s="8" t="s">
        <v>6</v>
      </c>
      <c r="D122" s="8" t="s">
        <v>7</v>
      </c>
      <c r="E122" s="8" t="s">
        <v>8</v>
      </c>
      <c r="F122" s="8" t="s">
        <v>9</v>
      </c>
    </row>
    <row r="123" spans="1:7" s="54" customFormat="1" ht="11.25" x14ac:dyDescent="0.2">
      <c r="B123" s="9"/>
      <c r="C123" s="24" t="s">
        <v>14</v>
      </c>
      <c r="D123" s="20"/>
      <c r="E123" s="23"/>
      <c r="F123" s="14"/>
    </row>
    <row r="124" spans="1:7" s="55" customFormat="1" ht="258.75" x14ac:dyDescent="0.2">
      <c r="B124" s="9">
        <v>5</v>
      </c>
      <c r="C124" s="24"/>
      <c r="D124" s="9" t="s">
        <v>33</v>
      </c>
      <c r="E124" s="22">
        <f>1150+5400.01</f>
        <v>6550.01</v>
      </c>
      <c r="F124" s="11" t="s">
        <v>24</v>
      </c>
    </row>
    <row r="125" spans="1:7" s="54" customFormat="1" ht="11.25" x14ac:dyDescent="0.2">
      <c r="B125" s="9"/>
      <c r="C125" s="17" t="s">
        <v>10</v>
      </c>
      <c r="D125" s="9"/>
      <c r="E125" s="25">
        <f>SUM(E123:E124)</f>
        <v>6550.01</v>
      </c>
      <c r="F125" s="14"/>
      <c r="G125" s="57"/>
    </row>
    <row r="126" spans="1:7" s="54" customFormat="1" ht="11.25" x14ac:dyDescent="0.2"/>
    <row r="127" spans="1:7" s="54" customFormat="1" ht="11.25" x14ac:dyDescent="0.2"/>
    <row r="128" spans="1:7" s="54" customFormat="1" ht="11.25" x14ac:dyDescent="0.2"/>
    <row r="129" spans="1:6" s="54" customFormat="1" ht="11.25" x14ac:dyDescent="0.2"/>
    <row r="130" spans="1:6" s="54" customFormat="1" ht="11.25" x14ac:dyDescent="0.2"/>
    <row r="131" spans="1:6" s="54" customFormat="1" ht="11.25" x14ac:dyDescent="0.2"/>
    <row r="132" spans="1:6" s="54" customFormat="1" ht="11.25" x14ac:dyDescent="0.2"/>
    <row r="133" spans="1:6" s="54" customFormat="1" ht="11.25" x14ac:dyDescent="0.2"/>
    <row r="134" spans="1:6" s="54" customFormat="1" ht="11.25" x14ac:dyDescent="0.2"/>
    <row r="135" spans="1:6" s="54" customFormat="1" ht="11.25" x14ac:dyDescent="0.2"/>
    <row r="136" spans="1:6" s="54" customFormat="1" ht="11.25" x14ac:dyDescent="0.2"/>
    <row r="137" spans="1:6" s="54" customFormat="1" ht="11.25" x14ac:dyDescent="0.2"/>
    <row r="138" spans="1:6" s="54" customFormat="1" ht="11.25" x14ac:dyDescent="0.2">
      <c r="A138" s="55"/>
      <c r="B138" s="53"/>
      <c r="C138" s="53"/>
      <c r="D138" s="53"/>
      <c r="E138" s="53"/>
      <c r="F138" s="53"/>
    </row>
    <row r="139" spans="1:6" s="54" customFormat="1" ht="11.25" x14ac:dyDescent="0.2">
      <c r="A139" s="55"/>
      <c r="B139" s="53"/>
      <c r="C139" s="53"/>
      <c r="D139" s="53"/>
      <c r="E139" s="53"/>
      <c r="F139" s="53"/>
    </row>
    <row r="140" spans="1:6" s="54" customFormat="1" ht="11.25" x14ac:dyDescent="0.2">
      <c r="A140" s="55"/>
      <c r="B140" s="53"/>
      <c r="C140" s="53"/>
      <c r="D140" s="53"/>
      <c r="E140" s="53"/>
      <c r="F140" s="53"/>
    </row>
    <row r="141" spans="1:6" s="54" customFormat="1" ht="11.25" x14ac:dyDescent="0.2">
      <c r="A141" s="55"/>
      <c r="B141" s="53"/>
      <c r="C141" s="53"/>
      <c r="D141" s="53"/>
      <c r="E141" s="53"/>
      <c r="F141" s="53"/>
    </row>
    <row r="142" spans="1:6" s="54" customFormat="1" ht="11.25" x14ac:dyDescent="0.2">
      <c r="B142" s="89" t="s">
        <v>0</v>
      </c>
      <c r="C142" s="89"/>
      <c r="D142" s="89"/>
      <c r="E142" s="89"/>
      <c r="F142" s="89"/>
    </row>
    <row r="143" spans="1:6" s="54" customFormat="1" ht="11.25" x14ac:dyDescent="0.2">
      <c r="A143" s="55"/>
      <c r="B143" s="89" t="s">
        <v>1</v>
      </c>
      <c r="C143" s="89"/>
      <c r="D143" s="89"/>
      <c r="E143" s="89"/>
      <c r="F143" s="89"/>
    </row>
    <row r="144" spans="1:6" s="54" customFormat="1" ht="11.25" x14ac:dyDescent="0.2">
      <c r="B144" s="89" t="s">
        <v>2</v>
      </c>
      <c r="C144" s="89"/>
      <c r="D144" s="89"/>
      <c r="E144" s="89"/>
      <c r="F144" s="89"/>
    </row>
    <row r="145" spans="2:7" s="54" customFormat="1" ht="11.25" x14ac:dyDescent="0.2">
      <c r="B145" s="53"/>
      <c r="C145" s="53"/>
      <c r="D145" s="53"/>
      <c r="E145" s="53"/>
      <c r="F145" s="53"/>
    </row>
    <row r="146" spans="2:7" s="54" customFormat="1" ht="11.25" x14ac:dyDescent="0.2">
      <c r="B146" s="3" t="s">
        <v>3</v>
      </c>
      <c r="C146" s="3"/>
      <c r="D146" s="4" t="s">
        <v>11</v>
      </c>
      <c r="E146" s="3"/>
      <c r="F146" s="5" t="s">
        <v>52</v>
      </c>
      <c r="G146" s="4"/>
    </row>
    <row r="147" spans="2:7" s="54" customFormat="1" ht="11.25" x14ac:dyDescent="0.2">
      <c r="B147" s="6" t="s">
        <v>4</v>
      </c>
      <c r="C147" s="6"/>
      <c r="D147" s="6" t="s">
        <v>30</v>
      </c>
      <c r="E147" s="6"/>
      <c r="F147" s="5" t="s">
        <v>119</v>
      </c>
      <c r="G147" s="3"/>
    </row>
    <row r="148" spans="2:7" s="54" customFormat="1" ht="11.25" x14ac:dyDescent="0.2">
      <c r="B148" s="6" t="s">
        <v>12</v>
      </c>
      <c r="C148" s="7"/>
      <c r="D148" s="7"/>
      <c r="E148" s="7"/>
      <c r="F148" s="7"/>
    </row>
    <row r="149" spans="2:7" s="54" customFormat="1" ht="22.5" x14ac:dyDescent="0.2">
      <c r="B149" s="8" t="s">
        <v>5</v>
      </c>
      <c r="C149" s="8" t="s">
        <v>6</v>
      </c>
      <c r="D149" s="8" t="s">
        <v>7</v>
      </c>
      <c r="E149" s="8" t="s">
        <v>8</v>
      </c>
      <c r="F149" s="8" t="s">
        <v>9</v>
      </c>
    </row>
    <row r="150" spans="2:7" s="54" customFormat="1" ht="11.25" x14ac:dyDescent="0.2">
      <c r="B150" s="9"/>
      <c r="C150" s="24" t="s">
        <v>15</v>
      </c>
      <c r="D150" s="49"/>
      <c r="E150" s="22"/>
      <c r="F150" s="14"/>
    </row>
    <row r="151" spans="2:7" s="54" customFormat="1" ht="258.75" x14ac:dyDescent="0.2">
      <c r="B151" s="9">
        <v>6</v>
      </c>
      <c r="C151" s="24"/>
      <c r="D151" s="49" t="s">
        <v>34</v>
      </c>
      <c r="E151" s="22">
        <f>427.5+317+7122.04+340+2552+2689.02+2898.84+2222</f>
        <v>18568.400000000001</v>
      </c>
      <c r="F151" s="11" t="s">
        <v>24</v>
      </c>
    </row>
    <row r="152" spans="2:7" s="54" customFormat="1" ht="11.25" x14ac:dyDescent="0.2">
      <c r="B152" s="9"/>
      <c r="C152" s="17" t="s">
        <v>10</v>
      </c>
      <c r="D152" s="9"/>
      <c r="E152" s="25">
        <f>SUM(E150:E151)</f>
        <v>18568.400000000001</v>
      </c>
      <c r="F152" s="14"/>
      <c r="G152" s="58"/>
    </row>
    <row r="153" spans="2:7" s="54" customFormat="1" ht="11.25" x14ac:dyDescent="0.2">
      <c r="B153" s="15"/>
      <c r="C153" s="18"/>
      <c r="D153" s="15"/>
      <c r="E153" s="26"/>
      <c r="F153" s="16"/>
      <c r="G153" s="58"/>
    </row>
    <row r="154" spans="2:7" s="54" customFormat="1" ht="11.25" x14ac:dyDescent="0.2">
      <c r="B154" s="15"/>
      <c r="C154" s="18"/>
      <c r="D154" s="15"/>
      <c r="E154" s="26"/>
      <c r="F154" s="16"/>
      <c r="G154" s="58"/>
    </row>
    <row r="155" spans="2:7" s="54" customFormat="1" ht="11.25" x14ac:dyDescent="0.2">
      <c r="B155" s="15"/>
      <c r="C155" s="18"/>
      <c r="D155" s="15"/>
      <c r="E155" s="26"/>
      <c r="F155" s="16"/>
      <c r="G155" s="58"/>
    </row>
    <row r="156" spans="2:7" s="54" customFormat="1" ht="11.25" x14ac:dyDescent="0.2">
      <c r="B156" s="15"/>
      <c r="C156" s="18"/>
      <c r="D156" s="15"/>
      <c r="E156" s="26"/>
      <c r="F156" s="16"/>
      <c r="G156" s="58"/>
    </row>
    <row r="157" spans="2:7" s="54" customFormat="1" ht="11.25" x14ac:dyDescent="0.2">
      <c r="B157" s="15"/>
      <c r="C157" s="18"/>
      <c r="D157" s="15"/>
      <c r="E157" s="26"/>
      <c r="F157" s="16"/>
      <c r="G157" s="58"/>
    </row>
    <row r="158" spans="2:7" s="54" customFormat="1" ht="11.25" x14ac:dyDescent="0.2">
      <c r="B158" s="15"/>
      <c r="C158" s="18"/>
      <c r="D158" s="15"/>
      <c r="E158" s="26"/>
      <c r="F158" s="16"/>
      <c r="G158" s="58"/>
    </row>
    <row r="159" spans="2:7" s="54" customFormat="1" ht="11.25" x14ac:dyDescent="0.2">
      <c r="B159" s="15"/>
      <c r="C159" s="18"/>
      <c r="D159" s="15"/>
      <c r="E159" s="26"/>
      <c r="F159" s="16"/>
      <c r="G159" s="58"/>
    </row>
    <row r="160" spans="2:7" s="54" customFormat="1" ht="11.25" x14ac:dyDescent="0.2">
      <c r="B160" s="15"/>
      <c r="C160" s="18"/>
      <c r="D160" s="15"/>
      <c r="E160" s="26"/>
      <c r="F160" s="16"/>
      <c r="G160" s="58"/>
    </row>
    <row r="161" spans="1:7" s="54" customFormat="1" ht="11.25" x14ac:dyDescent="0.2">
      <c r="B161" s="15"/>
      <c r="C161" s="18"/>
      <c r="D161" s="15"/>
      <c r="E161" s="26"/>
      <c r="F161" s="16"/>
      <c r="G161" s="58"/>
    </row>
    <row r="162" spans="1:7" s="54" customFormat="1" ht="11.25" x14ac:dyDescent="0.2">
      <c r="B162" s="15"/>
      <c r="C162" s="18"/>
      <c r="D162" s="15"/>
      <c r="E162" s="26"/>
      <c r="F162" s="16"/>
      <c r="G162" s="58"/>
    </row>
    <row r="163" spans="1:7" s="54" customFormat="1" ht="11.25" x14ac:dyDescent="0.2">
      <c r="B163" s="15"/>
      <c r="C163" s="18"/>
      <c r="D163" s="15"/>
      <c r="E163" s="26"/>
      <c r="F163" s="16"/>
      <c r="G163" s="58"/>
    </row>
    <row r="164" spans="1:7" s="54" customFormat="1" ht="11.25" x14ac:dyDescent="0.2">
      <c r="B164" s="15"/>
      <c r="C164" s="18"/>
      <c r="D164" s="15"/>
      <c r="E164" s="26"/>
      <c r="F164" s="16"/>
      <c r="G164" s="58"/>
    </row>
    <row r="165" spans="1:7" s="54" customFormat="1" ht="11.25" x14ac:dyDescent="0.2">
      <c r="B165" s="15"/>
      <c r="C165" s="18"/>
      <c r="D165" s="15"/>
      <c r="E165" s="26"/>
      <c r="F165" s="16"/>
      <c r="G165" s="58"/>
    </row>
    <row r="166" spans="1:7" s="54" customFormat="1" ht="11.25" x14ac:dyDescent="0.2">
      <c r="A166" s="55"/>
      <c r="B166" s="53"/>
      <c r="C166" s="53"/>
      <c r="D166" s="53"/>
      <c r="E166" s="53"/>
      <c r="F166" s="53"/>
    </row>
    <row r="167" spans="1:7" s="54" customFormat="1" ht="11.25" x14ac:dyDescent="0.2">
      <c r="A167" s="55"/>
      <c r="B167" s="53"/>
      <c r="C167" s="53"/>
      <c r="D167" s="53"/>
      <c r="E167" s="53"/>
      <c r="F167" s="53"/>
    </row>
    <row r="168" spans="1:7" s="54" customFormat="1" ht="11.25" x14ac:dyDescent="0.2">
      <c r="A168" s="55"/>
      <c r="B168" s="53"/>
      <c r="C168" s="53"/>
      <c r="D168" s="53"/>
      <c r="E168" s="53"/>
      <c r="F168" s="53"/>
    </row>
    <row r="169" spans="1:7" s="54" customFormat="1" ht="11.25" x14ac:dyDescent="0.2">
      <c r="A169" s="55"/>
      <c r="B169" s="53"/>
      <c r="C169" s="53"/>
      <c r="D169" s="53"/>
      <c r="E169" s="53"/>
      <c r="F169" s="53"/>
    </row>
    <row r="170" spans="1:7" s="54" customFormat="1" ht="11.25" x14ac:dyDescent="0.2">
      <c r="B170" s="89" t="s">
        <v>0</v>
      </c>
      <c r="C170" s="89"/>
      <c r="D170" s="89"/>
      <c r="E170" s="89"/>
      <c r="F170" s="89"/>
    </row>
    <row r="171" spans="1:7" s="54" customFormat="1" ht="11.25" x14ac:dyDescent="0.2">
      <c r="A171" s="55"/>
      <c r="B171" s="89" t="s">
        <v>1</v>
      </c>
      <c r="C171" s="89"/>
      <c r="D171" s="89"/>
      <c r="E171" s="89"/>
      <c r="F171" s="89"/>
    </row>
    <row r="172" spans="1:7" s="54" customFormat="1" ht="11.25" x14ac:dyDescent="0.2">
      <c r="B172" s="89" t="s">
        <v>2</v>
      </c>
      <c r="C172" s="89"/>
      <c r="D172" s="89"/>
      <c r="E172" s="89"/>
      <c r="F172" s="89"/>
    </row>
    <row r="173" spans="1:7" s="54" customFormat="1" ht="11.25" x14ac:dyDescent="0.2">
      <c r="B173" s="53"/>
      <c r="C173" s="53"/>
      <c r="D173" s="53"/>
      <c r="E173" s="53"/>
      <c r="F173" s="53"/>
    </row>
    <row r="174" spans="1:7" s="54" customFormat="1" ht="11.25" x14ac:dyDescent="0.2">
      <c r="B174" s="3" t="s">
        <v>3</v>
      </c>
      <c r="C174" s="3"/>
      <c r="D174" s="4" t="s">
        <v>11</v>
      </c>
      <c r="E174" s="3"/>
      <c r="F174" s="5" t="s">
        <v>52</v>
      </c>
      <c r="G174" s="4"/>
    </row>
    <row r="175" spans="1:7" s="54" customFormat="1" ht="11.25" x14ac:dyDescent="0.2">
      <c r="B175" s="6" t="s">
        <v>4</v>
      </c>
      <c r="C175" s="6"/>
      <c r="D175" s="6" t="s">
        <v>30</v>
      </c>
      <c r="E175" s="6"/>
      <c r="F175" s="5" t="s">
        <v>120</v>
      </c>
      <c r="G175" s="3"/>
    </row>
    <row r="176" spans="1:7" s="54" customFormat="1" ht="11.25" x14ac:dyDescent="0.2">
      <c r="B176" s="6" t="s">
        <v>12</v>
      </c>
      <c r="C176" s="7"/>
      <c r="D176" s="7"/>
      <c r="E176" s="7"/>
      <c r="F176" s="7"/>
    </row>
    <row r="177" spans="2:10" s="54" customFormat="1" ht="22.5" x14ac:dyDescent="0.2">
      <c r="B177" s="8" t="s">
        <v>5</v>
      </c>
      <c r="C177" s="8" t="s">
        <v>6</v>
      </c>
      <c r="D177" s="8" t="s">
        <v>7</v>
      </c>
      <c r="E177" s="8" t="s">
        <v>8</v>
      </c>
      <c r="F177" s="8" t="s">
        <v>9</v>
      </c>
      <c r="I177" s="58"/>
    </row>
    <row r="178" spans="2:10" s="54" customFormat="1" ht="11.25" x14ac:dyDescent="0.2">
      <c r="B178" s="9"/>
      <c r="C178" s="24" t="s">
        <v>16</v>
      </c>
      <c r="D178" s="48"/>
      <c r="E178" s="59"/>
      <c r="F178" s="61"/>
      <c r="I178" s="58"/>
    </row>
    <row r="179" spans="2:10" s="54" customFormat="1" ht="258.75" x14ac:dyDescent="0.2">
      <c r="B179" s="9">
        <v>7</v>
      </c>
      <c r="C179" s="24"/>
      <c r="D179" s="20" t="s">
        <v>35</v>
      </c>
      <c r="E179" s="22">
        <f>14708.8</f>
        <v>14708.8</v>
      </c>
      <c r="F179" s="11" t="s">
        <v>24</v>
      </c>
      <c r="I179" s="58"/>
      <c r="J179" s="65"/>
    </row>
    <row r="180" spans="2:10" s="54" customFormat="1" ht="11.25" x14ac:dyDescent="0.2">
      <c r="B180" s="9"/>
      <c r="C180" s="17" t="s">
        <v>10</v>
      </c>
      <c r="D180" s="9"/>
      <c r="E180" s="25">
        <f>SUM(E178:E179)</f>
        <v>14708.8</v>
      </c>
      <c r="F180" s="14"/>
    </row>
    <row r="181" spans="2:10" s="54" customFormat="1" ht="11.25" x14ac:dyDescent="0.2">
      <c r="B181" s="15"/>
      <c r="C181" s="18"/>
      <c r="D181" s="15"/>
      <c r="E181" s="26"/>
      <c r="F181" s="16"/>
    </row>
    <row r="182" spans="2:10" s="54" customFormat="1" ht="11.25" x14ac:dyDescent="0.2">
      <c r="B182" s="15"/>
      <c r="C182" s="18"/>
      <c r="D182" s="15"/>
      <c r="E182" s="26"/>
      <c r="F182" s="16"/>
      <c r="H182" s="58">
        <f>E180+E152+E125+E96+E73+E46+E14</f>
        <v>128864.57</v>
      </c>
    </row>
    <row r="183" spans="2:10" s="54" customFormat="1" ht="11.25" x14ac:dyDescent="0.2">
      <c r="B183" s="15"/>
      <c r="C183" s="18"/>
      <c r="D183" s="15"/>
      <c r="E183" s="26"/>
      <c r="F183" s="16"/>
    </row>
    <row r="184" spans="2:10" s="54" customFormat="1" ht="11.25" x14ac:dyDescent="0.2"/>
    <row r="185" spans="2:10" s="54" customFormat="1" ht="11.25" x14ac:dyDescent="0.2"/>
    <row r="186" spans="2:10" s="54" customFormat="1" ht="11.25" x14ac:dyDescent="0.2"/>
    <row r="187" spans="2:10" s="54" customFormat="1" ht="11.25" x14ac:dyDescent="0.2"/>
    <row r="188" spans="2:10" s="54" customFormat="1" ht="11.25" x14ac:dyDescent="0.2"/>
    <row r="189" spans="2:10" s="54" customFormat="1" ht="11.25" x14ac:dyDescent="0.2"/>
    <row r="190" spans="2:10" s="54" customFormat="1" ht="11.25" x14ac:dyDescent="0.2"/>
    <row r="191" spans="2:10" s="54" customFormat="1" ht="11.25" x14ac:dyDescent="0.2"/>
    <row r="192" spans="2:10" s="54" customFormat="1" ht="11.25" x14ac:dyDescent="0.2"/>
    <row r="193" s="54" customFormat="1" ht="11.25" x14ac:dyDescent="0.2"/>
    <row r="194" s="54" customFormat="1" ht="11.25" x14ac:dyDescent="0.2"/>
    <row r="195" s="54" customFormat="1" ht="11.25" x14ac:dyDescent="0.2"/>
    <row r="196" s="54" customFormat="1" ht="11.25" x14ac:dyDescent="0.2"/>
    <row r="197" s="54" customFormat="1" ht="11.25" x14ac:dyDescent="0.2"/>
    <row r="198" s="54" customFormat="1" ht="11.25" x14ac:dyDescent="0.2"/>
    <row r="199" s="54" customFormat="1" ht="11.25" x14ac:dyDescent="0.2"/>
    <row r="200" s="54" customFormat="1" ht="11.25" x14ac:dyDescent="0.2"/>
    <row r="201" s="54" customFormat="1" ht="11.25" x14ac:dyDescent="0.2"/>
    <row r="202" s="54" customFormat="1" ht="11.25" x14ac:dyDescent="0.2"/>
    <row r="203" s="54" customFormat="1" ht="11.25" x14ac:dyDescent="0.2"/>
    <row r="204" s="54" customFormat="1" ht="11.25" x14ac:dyDescent="0.2"/>
    <row r="205" s="54" customFormat="1" ht="11.25" x14ac:dyDescent="0.2"/>
    <row r="206" s="54" customFormat="1" ht="11.25" x14ac:dyDescent="0.2"/>
    <row r="207" s="54" customFormat="1" ht="11.25" x14ac:dyDescent="0.2"/>
    <row r="208" s="54" customFormat="1" ht="11.25" x14ac:dyDescent="0.2"/>
    <row r="209" s="54" customFormat="1" ht="11.25" x14ac:dyDescent="0.2"/>
    <row r="210" s="54" customFormat="1" ht="11.25" x14ac:dyDescent="0.2"/>
    <row r="211" s="54" customFormat="1" ht="11.25" x14ac:dyDescent="0.2"/>
    <row r="212" s="54" customFormat="1" ht="11.25" x14ac:dyDescent="0.2"/>
    <row r="213" s="54" customFormat="1" ht="11.25" x14ac:dyDescent="0.2"/>
    <row r="214" s="54" customFormat="1" ht="11.25" x14ac:dyDescent="0.2"/>
    <row r="215" s="54" customFormat="1" ht="11.25" x14ac:dyDescent="0.2"/>
    <row r="216" s="54" customFormat="1" ht="11.25" x14ac:dyDescent="0.2"/>
    <row r="217" s="54" customFormat="1" ht="11.25" x14ac:dyDescent="0.2"/>
    <row r="218" s="54" customFormat="1" ht="11.25" x14ac:dyDescent="0.2"/>
    <row r="219" s="54" customFormat="1" ht="11.25" x14ac:dyDescent="0.2"/>
    <row r="220" s="54" customFormat="1" ht="11.25" x14ac:dyDescent="0.2"/>
    <row r="221" s="54" customFormat="1" ht="11.25" x14ac:dyDescent="0.2"/>
    <row r="222" s="54" customFormat="1" ht="11.25" x14ac:dyDescent="0.2"/>
    <row r="223" s="54" customFormat="1" ht="11.25" x14ac:dyDescent="0.2"/>
    <row r="224" s="54" customFormat="1" ht="11.25" x14ac:dyDescent="0.2"/>
    <row r="225" s="54" customFormat="1" ht="11.25" x14ac:dyDescent="0.2"/>
    <row r="226" s="54" customFormat="1" ht="11.25" x14ac:dyDescent="0.2"/>
    <row r="227" s="54" customFormat="1" ht="11.25" x14ac:dyDescent="0.2"/>
    <row r="228" s="54" customFormat="1" ht="11.25" x14ac:dyDescent="0.2"/>
    <row r="229" s="54" customFormat="1" ht="11.25" x14ac:dyDescent="0.2"/>
    <row r="230" s="54" customFormat="1" ht="11.25" x14ac:dyDescent="0.2"/>
    <row r="231" s="54" customFormat="1" ht="11.25" x14ac:dyDescent="0.2"/>
    <row r="232" s="54" customFormat="1" ht="11.25" x14ac:dyDescent="0.2"/>
    <row r="233" s="54" customFormat="1" ht="11.25" x14ac:dyDescent="0.2"/>
    <row r="234" s="54" customFormat="1" ht="11.25" x14ac:dyDescent="0.2"/>
    <row r="235" s="54" customFormat="1" ht="11.25" x14ac:dyDescent="0.2"/>
    <row r="236" s="54" customFormat="1" ht="11.25" x14ac:dyDescent="0.2"/>
    <row r="237" s="54" customFormat="1" ht="11.25" x14ac:dyDescent="0.2"/>
    <row r="238" s="54" customFormat="1" ht="11.25" x14ac:dyDescent="0.2"/>
    <row r="239" s="54" customFormat="1" ht="11.25" x14ac:dyDescent="0.2"/>
    <row r="240" s="54" customFormat="1" ht="11.25" x14ac:dyDescent="0.2"/>
    <row r="241" s="54" customFormat="1" ht="11.25" x14ac:dyDescent="0.2"/>
    <row r="242" s="54" customFormat="1" ht="11.25" x14ac:dyDescent="0.2"/>
    <row r="243" s="54" customFormat="1" ht="11.25" x14ac:dyDescent="0.2"/>
    <row r="244" s="54" customFormat="1" ht="11.25" x14ac:dyDescent="0.2"/>
    <row r="245" s="54" customFormat="1" ht="11.25" x14ac:dyDescent="0.2"/>
    <row r="246" s="54" customFormat="1" ht="11.25" x14ac:dyDescent="0.2"/>
    <row r="247" s="54" customFormat="1" ht="11.25" x14ac:dyDescent="0.2"/>
    <row r="248" s="54" customFormat="1" ht="11.25" x14ac:dyDescent="0.2"/>
    <row r="249" s="54" customFormat="1" ht="11.25" x14ac:dyDescent="0.2"/>
    <row r="250" s="54" customFormat="1" ht="11.25" x14ac:dyDescent="0.2"/>
    <row r="251" s="54" customFormat="1" ht="11.25" x14ac:dyDescent="0.2"/>
    <row r="252" s="54" customFormat="1" ht="11.25" x14ac:dyDescent="0.2"/>
    <row r="253" s="54" customFormat="1" ht="11.25" x14ac:dyDescent="0.2"/>
    <row r="254" s="54" customFormat="1" ht="11.25" x14ac:dyDescent="0.2"/>
    <row r="255" s="54" customFormat="1" ht="11.25" x14ac:dyDescent="0.2"/>
    <row r="256" s="54" customFormat="1" ht="11.25" x14ac:dyDescent="0.2"/>
    <row r="257" s="54" customFormat="1" ht="11.25" x14ac:dyDescent="0.2"/>
    <row r="258" s="54" customFormat="1" ht="11.25" x14ac:dyDescent="0.2"/>
    <row r="259" s="54" customFormat="1" ht="11.25" x14ac:dyDescent="0.2"/>
    <row r="260" s="54" customFormat="1" ht="11.25" x14ac:dyDescent="0.2"/>
    <row r="261" s="54" customFormat="1" ht="11.25" x14ac:dyDescent="0.2"/>
    <row r="262" s="54" customFormat="1" ht="11.25" x14ac:dyDescent="0.2"/>
    <row r="263" s="54" customFormat="1" ht="11.25" x14ac:dyDescent="0.2"/>
    <row r="264" s="54" customFormat="1" ht="11.25" x14ac:dyDescent="0.2"/>
    <row r="265" s="54" customFormat="1" ht="11.25" x14ac:dyDescent="0.2"/>
    <row r="266" s="54" customFormat="1" ht="11.25" x14ac:dyDescent="0.2"/>
    <row r="267" s="54" customFormat="1" ht="11.25" x14ac:dyDescent="0.2"/>
    <row r="268" s="54" customFormat="1" ht="11.25" x14ac:dyDescent="0.2"/>
    <row r="269" s="54" customFormat="1" ht="11.25" x14ac:dyDescent="0.2"/>
    <row r="270" s="54" customFormat="1" ht="11.25" x14ac:dyDescent="0.2"/>
    <row r="271" s="54" customFormat="1" ht="11.25" x14ac:dyDescent="0.2"/>
    <row r="272" s="54" customFormat="1" ht="11.25" x14ac:dyDescent="0.2"/>
    <row r="273" s="54" customFormat="1" ht="11.25" x14ac:dyDescent="0.2"/>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sheetData>
  <mergeCells count="21">
    <mergeCell ref="B87:F87"/>
    <mergeCell ref="B88:F88"/>
    <mergeCell ref="B115:F115"/>
    <mergeCell ref="B116:F116"/>
    <mergeCell ref="B117:F117"/>
    <mergeCell ref="B38:F38"/>
    <mergeCell ref="B63:F63"/>
    <mergeCell ref="B64:F64"/>
    <mergeCell ref="B65:F65"/>
    <mergeCell ref="B86:F86"/>
    <mergeCell ref="B4:F4"/>
    <mergeCell ref="B5:F5"/>
    <mergeCell ref="B6:F6"/>
    <mergeCell ref="B36:F36"/>
    <mergeCell ref="B37:F37"/>
    <mergeCell ref="B172:F172"/>
    <mergeCell ref="B142:F142"/>
    <mergeCell ref="B143:F143"/>
    <mergeCell ref="B144:F144"/>
    <mergeCell ref="B170:F170"/>
    <mergeCell ref="B171:F171"/>
  </mergeCells>
  <pageMargins left="0.70866141732283472" right="0.70866141732283472" top="0.74803149606299213" bottom="0.74803149606299213" header="0.31496062992125984" footer="0.31496062992125984"/>
  <pageSetup scale="9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5"/>
  <sheetViews>
    <sheetView tabSelected="1" topLeftCell="A415" workbookViewId="0">
      <selection activeCell="K434" sqref="K434"/>
    </sheetView>
  </sheetViews>
  <sheetFormatPr baseColWidth="10" defaultRowHeight="15" x14ac:dyDescent="0.25"/>
  <cols>
    <col min="2" max="2" width="15.42578125" style="29" customWidth="1"/>
    <col min="3" max="3" width="25.140625" style="1" bestFit="1" customWidth="1"/>
    <col min="4" max="4" width="35.7109375" style="1" bestFit="1" customWidth="1"/>
    <col min="5" max="5" width="23.5703125" style="34" customWidth="1"/>
    <col min="6" max="6" width="29.28515625" style="1" bestFit="1" customWidth="1"/>
  </cols>
  <sheetData>
    <row r="1" spans="1:8" s="54" customFormat="1" ht="11.25" hidden="1" customHeight="1" x14ac:dyDescent="0.2">
      <c r="B1" s="62"/>
      <c r="E1" s="63"/>
    </row>
    <row r="2" spans="1:8" s="54" customFormat="1" ht="11.25" x14ac:dyDescent="0.2">
      <c r="B2" s="62"/>
      <c r="E2" s="63"/>
    </row>
    <row r="3" spans="1:8" s="54" customFormat="1" ht="11.25" x14ac:dyDescent="0.2">
      <c r="B3" s="62"/>
      <c r="E3" s="63"/>
    </row>
    <row r="4" spans="1:8" s="54" customFormat="1" ht="11.25" x14ac:dyDescent="0.2">
      <c r="B4" s="80"/>
      <c r="C4" s="80"/>
      <c r="D4" s="6" t="s">
        <v>0</v>
      </c>
      <c r="E4" s="80"/>
      <c r="F4" s="80"/>
    </row>
    <row r="5" spans="1:8" s="54" customFormat="1" ht="11.25" x14ac:dyDescent="0.2">
      <c r="A5" s="55"/>
      <c r="B5" s="80"/>
      <c r="C5" s="80"/>
      <c r="D5" s="6" t="s">
        <v>1</v>
      </c>
      <c r="E5" s="6"/>
      <c r="F5" s="6"/>
      <c r="G5" s="6"/>
      <c r="H5" s="6"/>
    </row>
    <row r="6" spans="1:8" s="54" customFormat="1" ht="11.25" x14ac:dyDescent="0.2">
      <c r="B6" s="80"/>
      <c r="C6" s="80"/>
      <c r="D6" s="6" t="s">
        <v>2</v>
      </c>
      <c r="E6" s="6"/>
      <c r="F6" s="6"/>
      <c r="G6" s="6"/>
      <c r="H6" s="6"/>
    </row>
    <row r="7" spans="1:8" s="54" customFormat="1" ht="11.25" x14ac:dyDescent="0.2">
      <c r="B7" s="30"/>
      <c r="C7" s="80"/>
      <c r="E7" s="6"/>
      <c r="F7" s="6"/>
      <c r="G7" s="6"/>
      <c r="H7" s="6"/>
    </row>
    <row r="8" spans="1:8" s="54" customFormat="1" ht="11.25" x14ac:dyDescent="0.2">
      <c r="B8" s="30" t="s">
        <v>3</v>
      </c>
      <c r="C8" s="3"/>
      <c r="D8" s="4" t="s">
        <v>11</v>
      </c>
      <c r="E8" s="35"/>
      <c r="F8" s="5" t="s">
        <v>52</v>
      </c>
      <c r="G8" s="4"/>
    </row>
    <row r="9" spans="1:8" s="54" customFormat="1" ht="11.25" x14ac:dyDescent="0.2">
      <c r="B9" s="30" t="s">
        <v>4</v>
      </c>
      <c r="C9" s="6"/>
      <c r="D9" s="6" t="s">
        <v>53</v>
      </c>
      <c r="E9" s="35"/>
      <c r="F9" s="5" t="s">
        <v>101</v>
      </c>
      <c r="G9" s="3"/>
    </row>
    <row r="10" spans="1:8" s="54" customFormat="1" ht="11.25" x14ac:dyDescent="0.2">
      <c r="B10" s="30" t="s">
        <v>18</v>
      </c>
      <c r="C10" s="7"/>
      <c r="D10" s="7"/>
      <c r="E10" s="36"/>
      <c r="F10" s="7"/>
    </row>
    <row r="11" spans="1:8" s="54" customFormat="1" ht="22.5" x14ac:dyDescent="0.2">
      <c r="B11" s="31" t="s">
        <v>5</v>
      </c>
      <c r="C11" s="8" t="s">
        <v>6</v>
      </c>
      <c r="D11" s="8" t="s">
        <v>7</v>
      </c>
      <c r="E11" s="37" t="s">
        <v>8</v>
      </c>
      <c r="F11" s="8" t="s">
        <v>9</v>
      </c>
    </row>
    <row r="12" spans="1:8" s="54" customFormat="1" ht="11.25" x14ac:dyDescent="0.2">
      <c r="B12" s="32"/>
      <c r="C12" s="45" t="s">
        <v>36</v>
      </c>
      <c r="D12" s="56"/>
      <c r="E12" s="38"/>
      <c r="F12" s="11"/>
    </row>
    <row r="13" spans="1:8" s="54" customFormat="1" ht="22.5" x14ac:dyDescent="0.2">
      <c r="B13" s="32">
        <v>8</v>
      </c>
      <c r="C13" s="45"/>
      <c r="D13" s="56" t="s">
        <v>68</v>
      </c>
      <c r="E13" s="38">
        <f>100-10-20+50</f>
        <v>120</v>
      </c>
      <c r="F13" s="11" t="s">
        <v>69</v>
      </c>
    </row>
    <row r="14" spans="1:8" s="54" customFormat="1" ht="33.75" x14ac:dyDescent="0.2">
      <c r="B14" s="32">
        <v>9</v>
      </c>
      <c r="C14" s="45"/>
      <c r="D14" s="56" t="s">
        <v>75</v>
      </c>
      <c r="E14" s="38">
        <f>250+250+250+250+250</f>
        <v>1250</v>
      </c>
      <c r="F14" s="11" t="s">
        <v>94</v>
      </c>
    </row>
    <row r="15" spans="1:8" s="54" customFormat="1" ht="33.75" x14ac:dyDescent="0.2">
      <c r="B15" s="32">
        <v>10</v>
      </c>
      <c r="C15" s="45"/>
      <c r="D15" s="56" t="s">
        <v>76</v>
      </c>
      <c r="E15" s="38">
        <v>506</v>
      </c>
      <c r="F15" s="11" t="s">
        <v>94</v>
      </c>
    </row>
    <row r="16" spans="1:8" s="54" customFormat="1" ht="292.5" x14ac:dyDescent="0.2">
      <c r="B16" s="32">
        <v>11</v>
      </c>
      <c r="C16" s="13"/>
      <c r="D16" s="9" t="s">
        <v>37</v>
      </c>
      <c r="E16" s="22">
        <v>1185</v>
      </c>
      <c r="F16" s="14" t="s">
        <v>24</v>
      </c>
    </row>
    <row r="17" spans="1:8" s="54" customFormat="1" ht="11.25" x14ac:dyDescent="0.2">
      <c r="B17" s="32"/>
      <c r="C17" s="17" t="s">
        <v>10</v>
      </c>
      <c r="D17" s="9"/>
      <c r="E17" s="25">
        <f>SUM(E13:E16)</f>
        <v>3061</v>
      </c>
      <c r="F17" s="14"/>
      <c r="H17" s="58"/>
    </row>
    <row r="18" spans="1:8" s="54" customFormat="1" ht="11.25" x14ac:dyDescent="0.2">
      <c r="B18" s="62"/>
      <c r="E18" s="63"/>
    </row>
    <row r="19" spans="1:8" s="54" customFormat="1" ht="11.25" x14ac:dyDescent="0.2">
      <c r="B19" s="62"/>
      <c r="E19" s="63"/>
    </row>
    <row r="20" spans="1:8" s="54" customFormat="1" ht="11.25" x14ac:dyDescent="0.2">
      <c r="B20" s="62"/>
      <c r="E20" s="63"/>
    </row>
    <row r="21" spans="1:8" s="54" customFormat="1" ht="11.25" x14ac:dyDescent="0.2">
      <c r="B21" s="62"/>
      <c r="E21" s="63"/>
    </row>
    <row r="22" spans="1:8" s="54" customFormat="1" ht="11.25" x14ac:dyDescent="0.2">
      <c r="B22" s="62"/>
      <c r="E22" s="63"/>
    </row>
    <row r="23" spans="1:8" s="54" customFormat="1" ht="11.25" x14ac:dyDescent="0.2">
      <c r="B23" s="62"/>
      <c r="E23" s="63"/>
    </row>
    <row r="24" spans="1:8" s="54" customFormat="1" ht="11.25" x14ac:dyDescent="0.2">
      <c r="B24" s="62"/>
      <c r="E24" s="63"/>
    </row>
    <row r="25" spans="1:8" s="54" customFormat="1" ht="11.25" x14ac:dyDescent="0.2">
      <c r="B25" s="62"/>
      <c r="E25" s="63"/>
    </row>
    <row r="26" spans="1:8" s="54" customFormat="1" ht="11.25" x14ac:dyDescent="0.2">
      <c r="B26" s="62"/>
      <c r="E26" s="63"/>
    </row>
    <row r="27" spans="1:8" s="54" customFormat="1" ht="11.25" x14ac:dyDescent="0.2">
      <c r="B27" s="62"/>
      <c r="D27" s="6" t="s">
        <v>0</v>
      </c>
      <c r="E27" s="63"/>
    </row>
    <row r="28" spans="1:8" s="54" customFormat="1" ht="11.25" x14ac:dyDescent="0.2">
      <c r="B28" s="80"/>
      <c r="C28" s="80"/>
      <c r="D28" s="6" t="s">
        <v>1</v>
      </c>
      <c r="E28" s="80"/>
      <c r="F28" s="80"/>
    </row>
    <row r="29" spans="1:8" s="54" customFormat="1" ht="11.25" x14ac:dyDescent="0.2">
      <c r="A29" s="55"/>
      <c r="B29" s="80"/>
      <c r="C29" s="80"/>
      <c r="D29" s="6" t="s">
        <v>2</v>
      </c>
      <c r="E29" s="80"/>
      <c r="F29" s="80"/>
    </row>
    <row r="30" spans="1:8" s="54" customFormat="1" ht="11.25" x14ac:dyDescent="0.2">
      <c r="B30" s="80"/>
      <c r="C30" s="80"/>
      <c r="D30" s="80"/>
      <c r="E30" s="80"/>
      <c r="F30" s="80"/>
    </row>
    <row r="31" spans="1:8" s="54" customFormat="1" ht="11.25" x14ac:dyDescent="0.2">
      <c r="B31" s="30"/>
      <c r="C31" s="80"/>
      <c r="D31" s="80"/>
      <c r="E31" s="35"/>
      <c r="F31" s="80"/>
    </row>
    <row r="32" spans="1:8" s="54" customFormat="1" ht="11.25" x14ac:dyDescent="0.2">
      <c r="B32" s="30" t="s">
        <v>3</v>
      </c>
      <c r="C32" s="3"/>
      <c r="D32" s="4" t="s">
        <v>11</v>
      </c>
      <c r="E32" s="35"/>
      <c r="F32" s="5" t="s">
        <v>52</v>
      </c>
      <c r="G32" s="4"/>
    </row>
    <row r="33" spans="2:9" s="54" customFormat="1" ht="11.25" x14ac:dyDescent="0.2">
      <c r="B33" s="30" t="s">
        <v>4</v>
      </c>
      <c r="C33" s="6"/>
      <c r="D33" s="6" t="s">
        <v>53</v>
      </c>
      <c r="E33" s="35"/>
      <c r="F33" s="5" t="s">
        <v>102</v>
      </c>
      <c r="G33" s="3"/>
    </row>
    <row r="34" spans="2:9" s="54" customFormat="1" ht="11.25" x14ac:dyDescent="0.2">
      <c r="B34" s="30" t="s">
        <v>18</v>
      </c>
      <c r="C34" s="7"/>
      <c r="D34" s="7"/>
      <c r="E34" s="36"/>
      <c r="F34" s="7"/>
    </row>
    <row r="35" spans="2:9" s="54" customFormat="1" ht="22.5" x14ac:dyDescent="0.2">
      <c r="B35" s="31" t="s">
        <v>5</v>
      </c>
      <c r="C35" s="8" t="s">
        <v>6</v>
      </c>
      <c r="D35" s="8" t="s">
        <v>7</v>
      </c>
      <c r="E35" s="37" t="s">
        <v>8</v>
      </c>
      <c r="F35" s="8" t="s">
        <v>9</v>
      </c>
    </row>
    <row r="36" spans="2:9" s="54" customFormat="1" ht="11.25" x14ac:dyDescent="0.2">
      <c r="B36" s="32"/>
      <c r="C36" s="45" t="s">
        <v>25</v>
      </c>
      <c r="D36" s="56"/>
      <c r="E36" s="38"/>
      <c r="F36" s="11"/>
    </row>
    <row r="37" spans="2:9" s="54" customFormat="1" ht="33.75" x14ac:dyDescent="0.2">
      <c r="B37" s="32">
        <v>12</v>
      </c>
      <c r="C37" s="13"/>
      <c r="D37" s="9" t="s">
        <v>56</v>
      </c>
      <c r="E37" s="22">
        <v>7</v>
      </c>
      <c r="F37" s="14" t="s">
        <v>57</v>
      </c>
    </row>
    <row r="38" spans="2:9" s="54" customFormat="1" ht="33.75" x14ac:dyDescent="0.2">
      <c r="B38" s="32">
        <v>13</v>
      </c>
      <c r="C38" s="13"/>
      <c r="D38" s="56" t="s">
        <v>77</v>
      </c>
      <c r="E38" s="38">
        <f>250+250+250+250+250+250+250+250</f>
        <v>2000</v>
      </c>
      <c r="F38" s="11" t="s">
        <v>94</v>
      </c>
    </row>
    <row r="39" spans="2:9" s="54" customFormat="1" ht="11.25" x14ac:dyDescent="0.2">
      <c r="B39" s="32"/>
      <c r="C39" s="17" t="s">
        <v>10</v>
      </c>
      <c r="D39" s="9"/>
      <c r="E39" s="25">
        <f>SUM(E37:E38)</f>
        <v>2007</v>
      </c>
      <c r="F39" s="14"/>
      <c r="H39" s="58"/>
    </row>
    <row r="40" spans="2:9" s="54" customFormat="1" ht="11.25" x14ac:dyDescent="0.2">
      <c r="B40" s="62"/>
      <c r="E40" s="63"/>
    </row>
    <row r="41" spans="2:9" s="54" customFormat="1" ht="11.25" x14ac:dyDescent="0.2">
      <c r="B41" s="62"/>
      <c r="E41" s="63"/>
    </row>
    <row r="42" spans="2:9" s="54" customFormat="1" ht="11.25" x14ac:dyDescent="0.2">
      <c r="B42" s="62"/>
      <c r="E42" s="63"/>
      <c r="I42" s="65"/>
    </row>
    <row r="43" spans="2:9" s="54" customFormat="1" ht="11.25" x14ac:dyDescent="0.2">
      <c r="B43" s="62"/>
      <c r="E43" s="63"/>
    </row>
    <row r="44" spans="2:9" s="54" customFormat="1" ht="11.25" x14ac:dyDescent="0.2">
      <c r="B44" s="62"/>
      <c r="E44" s="63"/>
    </row>
    <row r="45" spans="2:9" s="54" customFormat="1" ht="11.25" x14ac:dyDescent="0.2">
      <c r="B45" s="62"/>
      <c r="E45" s="63"/>
    </row>
    <row r="46" spans="2:9" s="54" customFormat="1" ht="11.25" x14ac:dyDescent="0.2">
      <c r="B46" s="62"/>
      <c r="E46" s="63"/>
    </row>
    <row r="47" spans="2:9" s="54" customFormat="1" ht="11.25" x14ac:dyDescent="0.2">
      <c r="B47" s="62"/>
      <c r="E47" s="63"/>
    </row>
    <row r="48" spans="2:9" s="54" customFormat="1" ht="11.25" x14ac:dyDescent="0.2">
      <c r="B48" s="62"/>
      <c r="E48" s="63"/>
    </row>
    <row r="49" spans="2:5" s="54" customFormat="1" ht="11.25" x14ac:dyDescent="0.2">
      <c r="B49" s="62"/>
      <c r="E49" s="63"/>
    </row>
    <row r="50" spans="2:5" s="54" customFormat="1" ht="11.25" x14ac:dyDescent="0.2">
      <c r="B50" s="62"/>
      <c r="E50" s="63"/>
    </row>
    <row r="51" spans="2:5" s="54" customFormat="1" ht="11.25" x14ac:dyDescent="0.2">
      <c r="B51" s="62"/>
      <c r="E51" s="63"/>
    </row>
    <row r="52" spans="2:5" s="54" customFormat="1" ht="11.25" x14ac:dyDescent="0.2">
      <c r="B52" s="62"/>
      <c r="E52" s="63"/>
    </row>
    <row r="53" spans="2:5" s="54" customFormat="1" ht="11.25" x14ac:dyDescent="0.2">
      <c r="B53" s="62"/>
      <c r="E53" s="63"/>
    </row>
    <row r="54" spans="2:5" s="54" customFormat="1" ht="11.25" x14ac:dyDescent="0.2">
      <c r="B54" s="62"/>
      <c r="E54" s="63"/>
    </row>
    <row r="55" spans="2:5" s="54" customFormat="1" ht="11.25" x14ac:dyDescent="0.2">
      <c r="B55" s="62"/>
      <c r="E55" s="63"/>
    </row>
    <row r="56" spans="2:5" s="54" customFormat="1" ht="11.25" x14ac:dyDescent="0.2">
      <c r="B56" s="62"/>
      <c r="E56" s="63"/>
    </row>
    <row r="57" spans="2:5" s="54" customFormat="1" ht="11.25" x14ac:dyDescent="0.2">
      <c r="B57" s="62"/>
      <c r="E57" s="63"/>
    </row>
    <row r="58" spans="2:5" s="54" customFormat="1" ht="11.25" x14ac:dyDescent="0.2">
      <c r="B58" s="62"/>
      <c r="E58" s="63"/>
    </row>
    <row r="59" spans="2:5" s="54" customFormat="1" ht="11.25" x14ac:dyDescent="0.2">
      <c r="B59" s="62"/>
      <c r="E59" s="63"/>
    </row>
    <row r="60" spans="2:5" s="54" customFormat="1" ht="11.25" x14ac:dyDescent="0.2">
      <c r="B60" s="62"/>
      <c r="E60" s="63"/>
    </row>
    <row r="61" spans="2:5" s="54" customFormat="1" ht="11.25" x14ac:dyDescent="0.2">
      <c r="B61" s="62"/>
      <c r="E61" s="63"/>
    </row>
    <row r="62" spans="2:5" s="54" customFormat="1" ht="11.25" x14ac:dyDescent="0.2">
      <c r="B62" s="62"/>
      <c r="E62" s="63"/>
    </row>
    <row r="63" spans="2:5" s="54" customFormat="1" ht="11.25" x14ac:dyDescent="0.2">
      <c r="B63" s="62"/>
      <c r="E63" s="63"/>
    </row>
    <row r="64" spans="2:5" s="54" customFormat="1" ht="11.25" x14ac:dyDescent="0.2">
      <c r="B64" s="62"/>
      <c r="E64" s="63"/>
    </row>
    <row r="65" spans="1:7" s="54" customFormat="1" ht="11.25" x14ac:dyDescent="0.2">
      <c r="B65" s="62"/>
      <c r="E65" s="63"/>
    </row>
    <row r="66" spans="1:7" s="54" customFormat="1" ht="11.25" x14ac:dyDescent="0.2">
      <c r="B66" s="62"/>
      <c r="E66" s="63"/>
    </row>
    <row r="67" spans="1:7" s="54" customFormat="1" ht="11.25" x14ac:dyDescent="0.2">
      <c r="B67" s="62"/>
      <c r="E67" s="63"/>
    </row>
    <row r="68" spans="1:7" s="54" customFormat="1" ht="11.25" x14ac:dyDescent="0.2">
      <c r="B68" s="62"/>
      <c r="E68" s="63"/>
    </row>
    <row r="69" spans="1:7" s="54" customFormat="1" ht="11.25" x14ac:dyDescent="0.2">
      <c r="B69" s="62"/>
      <c r="E69" s="63"/>
    </row>
    <row r="70" spans="1:7" s="54" customFormat="1" ht="11.25" x14ac:dyDescent="0.2">
      <c r="B70" s="62"/>
      <c r="E70" s="63"/>
    </row>
    <row r="71" spans="1:7" s="54" customFormat="1" ht="11.25" x14ac:dyDescent="0.2">
      <c r="B71" s="62"/>
      <c r="E71" s="63"/>
    </row>
    <row r="72" spans="1:7" s="54" customFormat="1" ht="11.25" x14ac:dyDescent="0.2">
      <c r="B72" s="62"/>
      <c r="E72" s="63"/>
    </row>
    <row r="73" spans="1:7" s="54" customFormat="1" ht="11.25" x14ac:dyDescent="0.2">
      <c r="B73" s="62"/>
      <c r="E73" s="63"/>
    </row>
    <row r="74" spans="1:7" s="54" customFormat="1" ht="11.25" x14ac:dyDescent="0.2">
      <c r="B74" s="62"/>
      <c r="E74" s="63"/>
    </row>
    <row r="75" spans="1:7" s="54" customFormat="1" ht="11.25" x14ac:dyDescent="0.2">
      <c r="B75" s="62"/>
      <c r="E75" s="63"/>
    </row>
    <row r="76" spans="1:7" s="54" customFormat="1" ht="11.25" x14ac:dyDescent="0.2">
      <c r="B76" s="80"/>
      <c r="D76" s="6" t="s">
        <v>0</v>
      </c>
      <c r="E76" s="80"/>
      <c r="F76" s="80"/>
    </row>
    <row r="77" spans="1:7" s="54" customFormat="1" ht="11.25" x14ac:dyDescent="0.2">
      <c r="A77" s="55"/>
      <c r="B77" s="80"/>
      <c r="C77" s="80"/>
      <c r="D77" s="6" t="s">
        <v>1</v>
      </c>
      <c r="E77" s="80"/>
      <c r="F77" s="80"/>
    </row>
    <row r="78" spans="1:7" s="54" customFormat="1" ht="11.25" x14ac:dyDescent="0.2">
      <c r="B78" s="80"/>
      <c r="C78" s="80"/>
      <c r="D78" s="6" t="s">
        <v>2</v>
      </c>
      <c r="E78" s="80"/>
      <c r="F78" s="80"/>
    </row>
    <row r="79" spans="1:7" s="54" customFormat="1" ht="11.25" x14ac:dyDescent="0.2">
      <c r="B79" s="30"/>
      <c r="C79" s="80"/>
      <c r="D79" s="80"/>
      <c r="E79" s="35"/>
      <c r="F79" s="80"/>
    </row>
    <row r="80" spans="1:7" s="54" customFormat="1" ht="11.25" x14ac:dyDescent="0.2">
      <c r="B80" s="30" t="s">
        <v>3</v>
      </c>
      <c r="C80" s="3"/>
      <c r="D80" s="4" t="s">
        <v>11</v>
      </c>
      <c r="E80" s="35"/>
      <c r="F80" s="5" t="s">
        <v>52</v>
      </c>
      <c r="G80" s="4"/>
    </row>
    <row r="81" spans="2:8" s="54" customFormat="1" ht="11.25" x14ac:dyDescent="0.2">
      <c r="B81" s="30" t="s">
        <v>4</v>
      </c>
      <c r="C81" s="6"/>
      <c r="D81" s="6" t="s">
        <v>53</v>
      </c>
      <c r="E81" s="35"/>
      <c r="F81" s="5" t="s">
        <v>103</v>
      </c>
      <c r="G81" s="3"/>
    </row>
    <row r="82" spans="2:8" s="54" customFormat="1" ht="11.25" x14ac:dyDescent="0.2">
      <c r="B82" s="30" t="s">
        <v>18</v>
      </c>
      <c r="C82" s="7"/>
      <c r="D82" s="7"/>
      <c r="E82" s="36"/>
      <c r="F82" s="7"/>
    </row>
    <row r="83" spans="2:8" s="54" customFormat="1" ht="22.5" x14ac:dyDescent="0.2">
      <c r="B83" s="31" t="s">
        <v>5</v>
      </c>
      <c r="C83" s="8" t="s">
        <v>6</v>
      </c>
      <c r="D83" s="8" t="s">
        <v>7</v>
      </c>
      <c r="E83" s="37" t="s">
        <v>8</v>
      </c>
      <c r="F83" s="8" t="s">
        <v>9</v>
      </c>
    </row>
    <row r="84" spans="2:8" s="54" customFormat="1" ht="11.25" x14ac:dyDescent="0.2">
      <c r="B84" s="32"/>
      <c r="C84" s="46" t="s">
        <v>27</v>
      </c>
      <c r="D84" s="9"/>
      <c r="E84" s="40"/>
      <c r="F84" s="14"/>
    </row>
    <row r="85" spans="2:8" s="54" customFormat="1" ht="33.75" x14ac:dyDescent="0.2">
      <c r="B85" s="32">
        <v>14</v>
      </c>
      <c r="C85" s="61"/>
      <c r="D85" s="56" t="s">
        <v>78</v>
      </c>
      <c r="E85" s="59">
        <f>250+250+250+250+250+250+250+250</f>
        <v>2000</v>
      </c>
      <c r="F85" s="11" t="s">
        <v>94</v>
      </c>
    </row>
    <row r="86" spans="2:8" s="54" customFormat="1" ht="33.75" x14ac:dyDescent="0.2">
      <c r="B86" s="32">
        <v>15</v>
      </c>
      <c r="C86" s="61"/>
      <c r="D86" s="56" t="s">
        <v>79</v>
      </c>
      <c r="E86" s="79">
        <f>690+1296.97+161+736+350+350</f>
        <v>3583.9700000000003</v>
      </c>
      <c r="F86" s="11" t="s">
        <v>94</v>
      </c>
    </row>
    <row r="87" spans="2:8" s="54" customFormat="1" ht="292.5" x14ac:dyDescent="0.2">
      <c r="B87" s="32">
        <v>16</v>
      </c>
      <c r="C87" s="13"/>
      <c r="D87" s="9" t="s">
        <v>38</v>
      </c>
      <c r="E87" s="22">
        <f>402.5</f>
        <v>402.5</v>
      </c>
      <c r="F87" s="14" t="s">
        <v>24</v>
      </c>
    </row>
    <row r="88" spans="2:8" s="54" customFormat="1" ht="11.25" x14ac:dyDescent="0.2">
      <c r="B88" s="32"/>
      <c r="C88" s="17" t="s">
        <v>10</v>
      </c>
      <c r="D88" s="9"/>
      <c r="E88" s="74">
        <f>SUM(E84:E87)</f>
        <v>5986.47</v>
      </c>
      <c r="F88" s="14"/>
      <c r="H88" s="58"/>
    </row>
    <row r="89" spans="2:8" s="55" customFormat="1" ht="11.25" x14ac:dyDescent="0.2">
      <c r="B89" s="33"/>
      <c r="C89" s="27"/>
      <c r="D89" s="15"/>
      <c r="E89" s="41"/>
      <c r="F89" s="16"/>
      <c r="H89" s="64"/>
    </row>
    <row r="90" spans="2:8" s="55" customFormat="1" ht="11.25" x14ac:dyDescent="0.2">
      <c r="B90" s="33"/>
      <c r="C90" s="27"/>
      <c r="D90" s="15"/>
      <c r="E90" s="41"/>
      <c r="F90" s="16"/>
      <c r="H90" s="64"/>
    </row>
    <row r="91" spans="2:8" s="55" customFormat="1" ht="11.25" x14ac:dyDescent="0.2">
      <c r="B91" s="33"/>
      <c r="C91" s="27"/>
      <c r="D91" s="15"/>
      <c r="E91" s="41"/>
      <c r="F91" s="16"/>
      <c r="H91" s="64"/>
    </row>
    <row r="92" spans="2:8" s="55" customFormat="1" ht="11.25" x14ac:dyDescent="0.2">
      <c r="B92" s="33"/>
      <c r="C92" s="27"/>
      <c r="D92" s="15"/>
      <c r="E92" s="41"/>
      <c r="F92" s="16"/>
      <c r="H92" s="64"/>
    </row>
    <row r="93" spans="2:8" s="55" customFormat="1" ht="11.25" x14ac:dyDescent="0.2">
      <c r="B93" s="33"/>
      <c r="C93" s="27"/>
      <c r="D93" s="15"/>
      <c r="E93" s="41"/>
      <c r="F93" s="16"/>
      <c r="H93" s="64"/>
    </row>
    <row r="94" spans="2:8" s="55" customFormat="1" ht="11.25" x14ac:dyDescent="0.2">
      <c r="B94" s="33"/>
      <c r="C94" s="27"/>
      <c r="D94" s="15"/>
      <c r="E94" s="41"/>
      <c r="F94" s="16"/>
      <c r="H94" s="64"/>
    </row>
    <row r="95" spans="2:8" s="55" customFormat="1" ht="11.25" x14ac:dyDescent="0.2">
      <c r="B95" s="33"/>
      <c r="C95" s="27"/>
      <c r="D95" s="15"/>
      <c r="E95" s="41"/>
      <c r="F95" s="16"/>
      <c r="H95" s="64"/>
    </row>
    <row r="96" spans="2:8" s="55" customFormat="1" ht="11.25" x14ac:dyDescent="0.2">
      <c r="B96" s="33"/>
      <c r="C96" s="27"/>
      <c r="D96" s="15"/>
      <c r="E96" s="41"/>
      <c r="F96" s="16"/>
      <c r="H96" s="64"/>
    </row>
    <row r="97" spans="1:8" s="55" customFormat="1" ht="11.25" x14ac:dyDescent="0.2">
      <c r="B97" s="33"/>
      <c r="C97" s="27"/>
      <c r="D97" s="15"/>
      <c r="E97" s="41"/>
      <c r="F97" s="16"/>
      <c r="H97" s="64"/>
    </row>
    <row r="98" spans="1:8" s="54" customFormat="1" ht="11.25" x14ac:dyDescent="0.2">
      <c r="B98" s="62"/>
      <c r="E98" s="63"/>
    </row>
    <row r="99" spans="1:8" s="54" customFormat="1" ht="11.25" x14ac:dyDescent="0.2">
      <c r="B99" s="62"/>
      <c r="E99" s="63"/>
    </row>
    <row r="100" spans="1:8" s="54" customFormat="1" ht="11.25" x14ac:dyDescent="0.2">
      <c r="B100" s="80"/>
      <c r="C100" s="80"/>
      <c r="D100" s="6" t="s">
        <v>0</v>
      </c>
      <c r="E100" s="80"/>
      <c r="F100" s="80"/>
    </row>
    <row r="101" spans="1:8" s="54" customFormat="1" ht="11.25" x14ac:dyDescent="0.2">
      <c r="A101" s="55"/>
      <c r="B101" s="80"/>
      <c r="C101" s="80"/>
      <c r="D101" s="6" t="s">
        <v>1</v>
      </c>
      <c r="E101" s="80"/>
      <c r="F101" s="80"/>
    </row>
    <row r="102" spans="1:8" s="54" customFormat="1" ht="11.25" x14ac:dyDescent="0.2">
      <c r="B102" s="80"/>
      <c r="C102" s="80"/>
      <c r="D102" s="6" t="s">
        <v>2</v>
      </c>
      <c r="E102" s="80"/>
      <c r="F102" s="80"/>
    </row>
    <row r="103" spans="1:8" s="54" customFormat="1" ht="11.25" x14ac:dyDescent="0.2">
      <c r="B103" s="30"/>
      <c r="C103" s="80"/>
      <c r="D103" s="80"/>
      <c r="E103" s="35"/>
      <c r="F103" s="80"/>
    </row>
    <row r="104" spans="1:8" s="54" customFormat="1" ht="11.25" x14ac:dyDescent="0.2">
      <c r="B104" s="30" t="s">
        <v>3</v>
      </c>
      <c r="C104" s="3"/>
      <c r="D104" s="4" t="s">
        <v>11</v>
      </c>
      <c r="E104" s="35"/>
      <c r="F104" s="5" t="s">
        <v>52</v>
      </c>
      <c r="G104" s="4"/>
    </row>
    <row r="105" spans="1:8" s="54" customFormat="1" ht="11.25" x14ac:dyDescent="0.2">
      <c r="B105" s="30" t="s">
        <v>4</v>
      </c>
      <c r="C105" s="6"/>
      <c r="D105" s="6" t="s">
        <v>53</v>
      </c>
      <c r="E105" s="35"/>
      <c r="F105" s="5" t="s">
        <v>104</v>
      </c>
      <c r="G105" s="3"/>
    </row>
    <row r="106" spans="1:8" s="54" customFormat="1" ht="11.25" x14ac:dyDescent="0.2">
      <c r="B106" s="30" t="s">
        <v>18</v>
      </c>
      <c r="C106" s="7"/>
      <c r="D106" s="7"/>
      <c r="E106" s="36"/>
      <c r="F106" s="7"/>
    </row>
    <row r="107" spans="1:8" s="54" customFormat="1" ht="22.5" x14ac:dyDescent="0.2">
      <c r="B107" s="31" t="s">
        <v>5</v>
      </c>
      <c r="C107" s="8" t="s">
        <v>6</v>
      </c>
      <c r="D107" s="8" t="s">
        <v>7</v>
      </c>
      <c r="E107" s="37" t="s">
        <v>8</v>
      </c>
      <c r="F107" s="8" t="s">
        <v>9</v>
      </c>
    </row>
    <row r="108" spans="1:8" s="54" customFormat="1" ht="11.25" x14ac:dyDescent="0.2">
      <c r="B108" s="32"/>
      <c r="C108" s="46" t="s">
        <v>29</v>
      </c>
      <c r="D108" s="9"/>
      <c r="E108" s="40"/>
      <c r="F108" s="14"/>
    </row>
    <row r="109" spans="1:8" s="54" customFormat="1" ht="33.75" x14ac:dyDescent="0.2">
      <c r="B109" s="32">
        <v>17</v>
      </c>
      <c r="D109" s="56" t="s">
        <v>80</v>
      </c>
      <c r="E109" s="59">
        <f>250</f>
        <v>250</v>
      </c>
      <c r="F109" s="11" t="s">
        <v>94</v>
      </c>
    </row>
    <row r="110" spans="1:8" s="54" customFormat="1" ht="33.75" x14ac:dyDescent="0.2">
      <c r="B110" s="32">
        <v>18</v>
      </c>
      <c r="D110" s="56" t="s">
        <v>81</v>
      </c>
      <c r="E110" s="79">
        <f>350+468+416.5+663</f>
        <v>1897.5</v>
      </c>
      <c r="F110" s="11" t="s">
        <v>94</v>
      </c>
    </row>
    <row r="111" spans="1:8" s="54" customFormat="1" ht="11.25" x14ac:dyDescent="0.2">
      <c r="B111" s="32"/>
      <c r="C111" s="17" t="s">
        <v>10</v>
      </c>
      <c r="D111" s="9"/>
      <c r="E111" s="74">
        <f>SUM(E108:E110)</f>
        <v>2147.5</v>
      </c>
      <c r="F111" s="14"/>
      <c r="H111" s="58"/>
    </row>
    <row r="112" spans="1:8" s="55" customFormat="1" ht="11.25" x14ac:dyDescent="0.2">
      <c r="B112" s="33"/>
      <c r="C112" s="27"/>
      <c r="D112" s="15"/>
      <c r="E112" s="41"/>
      <c r="F112" s="16"/>
      <c r="H112" s="64"/>
    </row>
    <row r="113" spans="2:8" s="55" customFormat="1" ht="11.25" x14ac:dyDescent="0.2">
      <c r="B113" s="33"/>
      <c r="C113" s="27"/>
      <c r="D113" s="15"/>
      <c r="E113" s="41"/>
      <c r="F113" s="16"/>
      <c r="H113" s="64"/>
    </row>
    <row r="114" spans="2:8" s="55" customFormat="1" ht="11.25" x14ac:dyDescent="0.2">
      <c r="B114" s="33"/>
      <c r="C114" s="27"/>
      <c r="D114" s="15"/>
      <c r="E114" s="41"/>
      <c r="F114" s="16"/>
      <c r="H114" s="64"/>
    </row>
    <row r="115" spans="2:8" s="55" customFormat="1" ht="11.25" x14ac:dyDescent="0.2">
      <c r="B115" s="33"/>
      <c r="C115" s="27"/>
      <c r="D115" s="15"/>
      <c r="E115" s="41"/>
      <c r="F115" s="16"/>
      <c r="H115" s="64"/>
    </row>
    <row r="116" spans="2:8" s="55" customFormat="1" ht="11.25" x14ac:dyDescent="0.2">
      <c r="B116" s="33"/>
      <c r="C116" s="27"/>
      <c r="D116" s="15"/>
      <c r="E116" s="41"/>
      <c r="F116" s="16"/>
      <c r="H116" s="64"/>
    </row>
    <row r="117" spans="2:8" s="55" customFormat="1" ht="11.25" x14ac:dyDescent="0.2">
      <c r="B117" s="33"/>
      <c r="C117" s="27"/>
      <c r="D117" s="15"/>
      <c r="E117" s="41"/>
      <c r="F117" s="16"/>
      <c r="H117" s="64"/>
    </row>
    <row r="118" spans="2:8" s="55" customFormat="1" ht="11.25" x14ac:dyDescent="0.2">
      <c r="B118" s="33"/>
      <c r="C118" s="27"/>
      <c r="D118" s="15"/>
      <c r="E118" s="41"/>
      <c r="F118" s="16"/>
      <c r="H118" s="64"/>
    </row>
    <row r="119" spans="2:8" s="55" customFormat="1" ht="11.25" x14ac:dyDescent="0.2">
      <c r="B119" s="33"/>
      <c r="C119" s="27"/>
      <c r="D119" s="15"/>
      <c r="E119" s="41"/>
      <c r="F119" s="16"/>
      <c r="H119" s="64"/>
    </row>
    <row r="120" spans="2:8" s="55" customFormat="1" ht="11.25" x14ac:dyDescent="0.2">
      <c r="B120" s="33"/>
      <c r="C120" s="27"/>
      <c r="D120" s="15"/>
      <c r="E120" s="41"/>
      <c r="F120" s="16"/>
      <c r="H120" s="64"/>
    </row>
    <row r="121" spans="2:8" s="55" customFormat="1" ht="11.25" x14ac:dyDescent="0.2">
      <c r="B121" s="33"/>
      <c r="C121" s="27"/>
      <c r="D121" s="15"/>
      <c r="E121" s="41"/>
      <c r="F121" s="16"/>
      <c r="H121" s="64"/>
    </row>
    <row r="122" spans="2:8" s="55" customFormat="1" ht="11.25" x14ac:dyDescent="0.2">
      <c r="B122" s="33"/>
      <c r="C122" s="27"/>
      <c r="D122" s="15"/>
      <c r="E122" s="41"/>
      <c r="F122" s="16"/>
      <c r="H122" s="64"/>
    </row>
    <row r="123" spans="2:8" s="55" customFormat="1" ht="11.25" x14ac:dyDescent="0.2">
      <c r="B123" s="33"/>
      <c r="C123" s="27"/>
      <c r="D123" s="15"/>
      <c r="E123" s="41"/>
      <c r="F123" s="16"/>
      <c r="H123" s="64"/>
    </row>
    <row r="124" spans="2:8" s="55" customFormat="1" ht="11.25" x14ac:dyDescent="0.2">
      <c r="B124" s="33"/>
      <c r="C124" s="27"/>
      <c r="D124" s="15"/>
      <c r="E124" s="41"/>
      <c r="F124" s="16"/>
      <c r="H124" s="64"/>
    </row>
    <row r="125" spans="2:8" s="55" customFormat="1" ht="11.25" x14ac:dyDescent="0.2">
      <c r="B125" s="33"/>
      <c r="C125" s="27"/>
      <c r="D125" s="15"/>
      <c r="E125" s="41"/>
      <c r="F125" s="16"/>
      <c r="H125" s="64"/>
    </row>
    <row r="126" spans="2:8" s="55" customFormat="1" ht="11.25" x14ac:dyDescent="0.2">
      <c r="B126" s="33"/>
      <c r="C126" s="27"/>
      <c r="D126" s="15"/>
      <c r="E126" s="41"/>
      <c r="F126" s="16"/>
      <c r="H126" s="64"/>
    </row>
    <row r="127" spans="2:8" s="55" customFormat="1" ht="11.25" x14ac:dyDescent="0.2">
      <c r="B127" s="33"/>
      <c r="C127" s="27"/>
      <c r="D127" s="15"/>
      <c r="E127" s="41"/>
      <c r="F127" s="16"/>
      <c r="H127" s="64"/>
    </row>
    <row r="128" spans="2:8" s="55" customFormat="1" ht="11.25" x14ac:dyDescent="0.2">
      <c r="B128" s="33"/>
      <c r="C128" s="27"/>
      <c r="D128" s="15"/>
      <c r="E128" s="41"/>
      <c r="F128" s="16"/>
      <c r="H128" s="64"/>
    </row>
    <row r="129" spans="2:8" s="55" customFormat="1" ht="11.25" x14ac:dyDescent="0.2">
      <c r="B129" s="33"/>
      <c r="C129" s="27"/>
      <c r="D129" s="15"/>
      <c r="E129" s="41"/>
      <c r="F129" s="16"/>
      <c r="H129" s="64"/>
    </row>
    <row r="130" spans="2:8" s="55" customFormat="1" ht="11.25" x14ac:dyDescent="0.2">
      <c r="B130" s="33"/>
      <c r="C130" s="27"/>
      <c r="D130" s="15"/>
      <c r="E130" s="41"/>
      <c r="F130" s="16"/>
      <c r="H130" s="64"/>
    </row>
    <row r="131" spans="2:8" s="55" customFormat="1" ht="11.25" x14ac:dyDescent="0.2">
      <c r="B131" s="33"/>
      <c r="C131" s="27"/>
      <c r="D131" s="15"/>
      <c r="E131" s="41"/>
      <c r="F131" s="16"/>
      <c r="H131" s="64"/>
    </row>
    <row r="132" spans="2:8" s="55" customFormat="1" ht="11.25" x14ac:dyDescent="0.2">
      <c r="B132" s="33"/>
      <c r="C132" s="27"/>
      <c r="D132" s="15"/>
      <c r="E132" s="41"/>
      <c r="F132" s="16"/>
      <c r="H132" s="64"/>
    </row>
    <row r="133" spans="2:8" s="55" customFormat="1" ht="11.25" x14ac:dyDescent="0.2">
      <c r="B133" s="33"/>
      <c r="C133" s="27"/>
      <c r="D133" s="15"/>
      <c r="E133" s="41"/>
      <c r="F133" s="16"/>
      <c r="H133" s="64"/>
    </row>
    <row r="134" spans="2:8" s="55" customFormat="1" ht="11.25" x14ac:dyDescent="0.2">
      <c r="B134" s="33"/>
      <c r="C134" s="27"/>
      <c r="D134" s="15"/>
      <c r="E134" s="41"/>
      <c r="F134" s="16"/>
      <c r="H134" s="64"/>
    </row>
    <row r="135" spans="2:8" s="55" customFormat="1" ht="11.25" x14ac:dyDescent="0.2">
      <c r="B135" s="33"/>
      <c r="C135" s="27"/>
      <c r="D135" s="15"/>
      <c r="E135" s="41"/>
      <c r="F135" s="16"/>
      <c r="H135" s="64"/>
    </row>
    <row r="136" spans="2:8" s="55" customFormat="1" ht="11.25" x14ac:dyDescent="0.2">
      <c r="B136" s="33"/>
      <c r="C136" s="27"/>
      <c r="D136" s="15"/>
      <c r="E136" s="41"/>
      <c r="F136" s="16"/>
      <c r="H136" s="64"/>
    </row>
    <row r="137" spans="2:8" s="55" customFormat="1" ht="11.25" x14ac:dyDescent="0.2">
      <c r="B137" s="33"/>
      <c r="C137" s="27"/>
      <c r="D137" s="15"/>
      <c r="E137" s="41"/>
      <c r="F137" s="16"/>
      <c r="H137" s="64"/>
    </row>
    <row r="138" spans="2:8" s="55" customFormat="1" ht="11.25" x14ac:dyDescent="0.2">
      <c r="B138" s="33"/>
      <c r="C138" s="27"/>
      <c r="D138" s="15"/>
      <c r="E138" s="41"/>
      <c r="F138" s="16"/>
      <c r="H138" s="64"/>
    </row>
    <row r="139" spans="2:8" s="55" customFormat="1" ht="11.25" x14ac:dyDescent="0.2">
      <c r="B139" s="33"/>
      <c r="C139" s="27"/>
      <c r="D139" s="15"/>
      <c r="E139" s="41"/>
      <c r="F139" s="16"/>
      <c r="H139" s="64"/>
    </row>
    <row r="140" spans="2:8" s="55" customFormat="1" ht="11.25" x14ac:dyDescent="0.2">
      <c r="B140" s="33"/>
      <c r="C140" s="27"/>
      <c r="D140" s="15"/>
      <c r="E140" s="41"/>
      <c r="F140" s="16"/>
      <c r="H140" s="64"/>
    </row>
    <row r="141" spans="2:8" s="55" customFormat="1" ht="11.25" x14ac:dyDescent="0.2">
      <c r="B141" s="33"/>
      <c r="C141" s="27"/>
      <c r="D141" s="15"/>
      <c r="E141" s="41"/>
      <c r="F141" s="16"/>
      <c r="H141" s="64"/>
    </row>
    <row r="142" spans="2:8" s="55" customFormat="1" ht="11.25" x14ac:dyDescent="0.2">
      <c r="B142" s="33"/>
      <c r="C142" s="27"/>
      <c r="D142" s="15"/>
      <c r="E142" s="41"/>
      <c r="F142" s="16"/>
      <c r="H142" s="64"/>
    </row>
    <row r="143" spans="2:8" s="55" customFormat="1" ht="11.25" x14ac:dyDescent="0.2">
      <c r="B143" s="33"/>
      <c r="C143" s="27"/>
      <c r="D143" s="15"/>
      <c r="E143" s="41"/>
      <c r="F143" s="16"/>
      <c r="H143" s="64"/>
    </row>
    <row r="144" spans="2:8" s="55" customFormat="1" ht="11.25" x14ac:dyDescent="0.2">
      <c r="B144" s="33"/>
      <c r="C144" s="27"/>
      <c r="D144" s="15"/>
      <c r="E144" s="41"/>
      <c r="F144" s="16"/>
      <c r="H144" s="64"/>
    </row>
    <row r="145" spans="1:8" s="55" customFormat="1" ht="11.25" x14ac:dyDescent="0.2">
      <c r="B145" s="33"/>
      <c r="C145" s="27"/>
      <c r="D145" s="15"/>
      <c r="E145" s="41"/>
      <c r="F145" s="16"/>
      <c r="H145" s="64"/>
    </row>
    <row r="146" spans="1:8" s="55" customFormat="1" ht="11.25" x14ac:dyDescent="0.2">
      <c r="B146" s="33"/>
      <c r="C146" s="27"/>
      <c r="D146" s="15"/>
      <c r="E146" s="41"/>
      <c r="F146" s="16"/>
      <c r="H146" s="64"/>
    </row>
    <row r="147" spans="1:8" s="55" customFormat="1" ht="11.25" x14ac:dyDescent="0.2">
      <c r="B147" s="33"/>
      <c r="C147" s="27"/>
      <c r="D147" s="15"/>
      <c r="E147" s="41"/>
      <c r="F147" s="16"/>
      <c r="H147" s="64"/>
    </row>
    <row r="148" spans="1:8" s="54" customFormat="1" ht="11.25" x14ac:dyDescent="0.2">
      <c r="B148" s="62"/>
      <c r="E148" s="63"/>
    </row>
    <row r="149" spans="1:8" s="54" customFormat="1" ht="11.25" x14ac:dyDescent="0.2">
      <c r="B149" s="62"/>
      <c r="E149" s="63"/>
    </row>
    <row r="150" spans="1:8" s="54" customFormat="1" ht="11.25" x14ac:dyDescent="0.2">
      <c r="B150" s="62"/>
      <c r="E150" s="63"/>
    </row>
    <row r="151" spans="1:8" s="54" customFormat="1" ht="11.25" x14ac:dyDescent="0.2">
      <c r="B151" s="80"/>
      <c r="C151" s="80"/>
      <c r="D151" s="6" t="s">
        <v>0</v>
      </c>
      <c r="E151" s="80"/>
      <c r="F151" s="80"/>
    </row>
    <row r="152" spans="1:8" s="54" customFormat="1" ht="11.25" x14ac:dyDescent="0.2">
      <c r="A152" s="55"/>
      <c r="B152" s="80"/>
      <c r="C152" s="80"/>
      <c r="D152" s="6" t="s">
        <v>1</v>
      </c>
      <c r="E152" s="80"/>
      <c r="F152" s="80"/>
    </row>
    <row r="153" spans="1:8" s="54" customFormat="1" ht="11.25" x14ac:dyDescent="0.2">
      <c r="B153" s="80"/>
      <c r="C153" s="80"/>
      <c r="D153" s="6" t="s">
        <v>2</v>
      </c>
      <c r="E153" s="80"/>
      <c r="F153" s="80"/>
    </row>
    <row r="154" spans="1:8" s="54" customFormat="1" ht="11.25" x14ac:dyDescent="0.2">
      <c r="B154" s="30"/>
      <c r="C154" s="80"/>
      <c r="D154" s="80"/>
      <c r="E154" s="35"/>
      <c r="F154" s="80"/>
    </row>
    <row r="155" spans="1:8" s="54" customFormat="1" ht="11.25" x14ac:dyDescent="0.2">
      <c r="B155" s="30" t="s">
        <v>3</v>
      </c>
      <c r="C155" s="3"/>
      <c r="D155" s="4" t="s">
        <v>11</v>
      </c>
      <c r="E155" s="35"/>
      <c r="F155" s="5" t="s">
        <v>52</v>
      </c>
      <c r="G155" s="4"/>
    </row>
    <row r="156" spans="1:8" s="54" customFormat="1" ht="11.25" x14ac:dyDescent="0.2">
      <c r="B156" s="30" t="s">
        <v>4</v>
      </c>
      <c r="C156" s="6"/>
      <c r="D156" s="6" t="s">
        <v>53</v>
      </c>
      <c r="E156" s="35"/>
      <c r="F156" s="5" t="s">
        <v>105</v>
      </c>
      <c r="G156" s="3"/>
    </row>
    <row r="157" spans="1:8" s="54" customFormat="1" ht="11.25" x14ac:dyDescent="0.2">
      <c r="B157" s="30" t="s">
        <v>18</v>
      </c>
      <c r="C157" s="7"/>
      <c r="D157" s="7"/>
      <c r="E157" s="36"/>
      <c r="F157" s="7"/>
    </row>
    <row r="158" spans="1:8" s="54" customFormat="1" ht="22.5" x14ac:dyDescent="0.2">
      <c r="B158" s="31" t="s">
        <v>5</v>
      </c>
      <c r="C158" s="8" t="s">
        <v>6</v>
      </c>
      <c r="D158" s="8" t="s">
        <v>7</v>
      </c>
      <c r="E158" s="37" t="s">
        <v>8</v>
      </c>
      <c r="F158" s="8" t="s">
        <v>9</v>
      </c>
    </row>
    <row r="159" spans="1:8" s="54" customFormat="1" ht="11.25" x14ac:dyDescent="0.2">
      <c r="B159" s="32"/>
      <c r="C159" s="46" t="s">
        <v>13</v>
      </c>
      <c r="D159" s="56"/>
      <c r="E159" s="39"/>
      <c r="F159" s="14"/>
    </row>
    <row r="160" spans="1:8" s="54" customFormat="1" ht="292.5" x14ac:dyDescent="0.2">
      <c r="B160" s="32">
        <v>19</v>
      </c>
      <c r="C160" s="13"/>
      <c r="D160" s="28" t="s">
        <v>39</v>
      </c>
      <c r="E160" s="23">
        <v>12301</v>
      </c>
      <c r="F160" s="14" t="s">
        <v>24</v>
      </c>
    </row>
    <row r="161" spans="1:8" s="54" customFormat="1" ht="22.5" x14ac:dyDescent="0.2">
      <c r="B161" s="32">
        <v>20</v>
      </c>
      <c r="C161" s="13"/>
      <c r="D161" s="28" t="s">
        <v>58</v>
      </c>
      <c r="E161" s="23"/>
      <c r="F161" s="14" t="s">
        <v>59</v>
      </c>
    </row>
    <row r="162" spans="1:8" s="54" customFormat="1" ht="33.75" x14ac:dyDescent="0.2">
      <c r="B162" s="32">
        <v>21</v>
      </c>
      <c r="C162" s="61"/>
      <c r="D162" s="28" t="s">
        <v>46</v>
      </c>
      <c r="E162" s="22">
        <f>100+100</f>
        <v>200</v>
      </c>
      <c r="F162" s="14" t="s">
        <v>47</v>
      </c>
    </row>
    <row r="163" spans="1:8" s="54" customFormat="1" ht="33.75" x14ac:dyDescent="0.2">
      <c r="B163" s="32">
        <v>22</v>
      </c>
      <c r="C163" s="61"/>
      <c r="D163" s="56" t="s">
        <v>82</v>
      </c>
      <c r="E163" s="59">
        <v>250</v>
      </c>
      <c r="F163" s="11" t="s">
        <v>94</v>
      </c>
    </row>
    <row r="164" spans="1:8" s="54" customFormat="1" ht="33.75" x14ac:dyDescent="0.2">
      <c r="B164" s="32">
        <v>23</v>
      </c>
      <c r="C164" s="61"/>
      <c r="D164" s="56" t="s">
        <v>83</v>
      </c>
      <c r="E164" s="79">
        <f>350+476+1050+90+242.46+425</f>
        <v>2633.46</v>
      </c>
      <c r="F164" s="11" t="s">
        <v>94</v>
      </c>
    </row>
    <row r="165" spans="1:8" s="54" customFormat="1" ht="11.25" x14ac:dyDescent="0.2">
      <c r="B165" s="32"/>
      <c r="C165" s="17" t="s">
        <v>10</v>
      </c>
      <c r="D165" s="9"/>
      <c r="E165" s="37">
        <f>SUM(E159:E164)</f>
        <v>15384.46</v>
      </c>
      <c r="F165" s="14"/>
      <c r="H165" s="58"/>
    </row>
    <row r="166" spans="1:8" s="54" customFormat="1" ht="11.25" x14ac:dyDescent="0.2">
      <c r="B166" s="62"/>
      <c r="E166" s="63"/>
    </row>
    <row r="167" spans="1:8" s="54" customFormat="1" ht="11.25" x14ac:dyDescent="0.2">
      <c r="B167" s="62"/>
      <c r="E167" s="63"/>
    </row>
    <row r="168" spans="1:8" s="54" customFormat="1" ht="11.25" x14ac:dyDescent="0.2">
      <c r="B168" s="62"/>
      <c r="E168" s="63"/>
    </row>
    <row r="169" spans="1:8" s="54" customFormat="1" ht="11.25" x14ac:dyDescent="0.2">
      <c r="B169" s="80"/>
      <c r="C169" s="80"/>
      <c r="D169" s="6" t="s">
        <v>0</v>
      </c>
      <c r="E169" s="80"/>
      <c r="F169" s="80"/>
    </row>
    <row r="170" spans="1:8" s="54" customFormat="1" ht="11.25" x14ac:dyDescent="0.2">
      <c r="A170" s="55"/>
      <c r="B170" s="80"/>
      <c r="C170" s="80"/>
      <c r="D170" s="6" t="s">
        <v>1</v>
      </c>
      <c r="E170" s="80"/>
      <c r="F170" s="80"/>
    </row>
    <row r="171" spans="1:8" s="54" customFormat="1" ht="11.25" x14ac:dyDescent="0.2">
      <c r="B171" s="80"/>
      <c r="C171" s="80"/>
      <c r="D171" s="6" t="s">
        <v>2</v>
      </c>
      <c r="E171" s="80"/>
      <c r="F171" s="80"/>
    </row>
    <row r="172" spans="1:8" s="54" customFormat="1" ht="11.25" x14ac:dyDescent="0.2">
      <c r="B172" s="30"/>
      <c r="C172" s="80"/>
      <c r="D172" s="80"/>
      <c r="E172" s="35"/>
      <c r="F172" s="80"/>
    </row>
    <row r="173" spans="1:8" s="54" customFormat="1" ht="11.25" x14ac:dyDescent="0.2">
      <c r="B173" s="30" t="s">
        <v>3</v>
      </c>
      <c r="C173" s="3"/>
      <c r="D173" s="4" t="s">
        <v>11</v>
      </c>
      <c r="E173" s="35"/>
      <c r="F173" s="5" t="s">
        <v>52</v>
      </c>
      <c r="G173" s="4"/>
    </row>
    <row r="174" spans="1:8" s="54" customFormat="1" ht="11.25" x14ac:dyDescent="0.2">
      <c r="B174" s="30" t="s">
        <v>4</v>
      </c>
      <c r="C174" s="6"/>
      <c r="D174" s="6" t="s">
        <v>53</v>
      </c>
      <c r="E174" s="35"/>
      <c r="F174" s="5" t="s">
        <v>106</v>
      </c>
      <c r="G174" s="3"/>
    </row>
    <row r="175" spans="1:8" s="54" customFormat="1" ht="11.25" x14ac:dyDescent="0.2">
      <c r="B175" s="30" t="s">
        <v>18</v>
      </c>
      <c r="C175" s="7"/>
      <c r="D175" s="7"/>
      <c r="E175" s="36"/>
      <c r="F175" s="7"/>
    </row>
    <row r="176" spans="1:8" s="54" customFormat="1" ht="22.5" x14ac:dyDescent="0.2">
      <c r="B176" s="31" t="s">
        <v>5</v>
      </c>
      <c r="C176" s="8" t="s">
        <v>6</v>
      </c>
      <c r="D176" s="8" t="s">
        <v>7</v>
      </c>
      <c r="E176" s="37" t="s">
        <v>8</v>
      </c>
      <c r="F176" s="8" t="s">
        <v>9</v>
      </c>
    </row>
    <row r="177" spans="2:8" s="54" customFormat="1" ht="11.25" x14ac:dyDescent="0.2">
      <c r="B177" s="32"/>
      <c r="C177" s="47" t="s">
        <v>14</v>
      </c>
      <c r="D177" s="9"/>
      <c r="E177" s="38"/>
      <c r="F177" s="14"/>
    </row>
    <row r="178" spans="2:8" s="54" customFormat="1" ht="33.75" x14ac:dyDescent="0.2">
      <c r="B178" s="31">
        <v>24</v>
      </c>
      <c r="C178" s="8"/>
      <c r="D178" s="56" t="s">
        <v>85</v>
      </c>
      <c r="E178" s="59">
        <f>250+250+250+250+250+250+250+250</f>
        <v>2000</v>
      </c>
      <c r="F178" s="11" t="s">
        <v>94</v>
      </c>
    </row>
    <row r="179" spans="2:8" s="54" customFormat="1" ht="33.75" x14ac:dyDescent="0.2">
      <c r="B179" s="31">
        <v>25</v>
      </c>
      <c r="C179" s="8"/>
      <c r="D179" s="56" t="s">
        <v>84</v>
      </c>
      <c r="E179" s="79">
        <f>572.22+184.5+350+87</f>
        <v>1193.72</v>
      </c>
      <c r="F179" s="11" t="s">
        <v>94</v>
      </c>
    </row>
    <row r="180" spans="2:8" s="54" customFormat="1" ht="292.5" x14ac:dyDescent="0.2">
      <c r="B180" s="51">
        <v>26</v>
      </c>
      <c r="C180" s="61"/>
      <c r="D180" s="9" t="s">
        <v>40</v>
      </c>
      <c r="E180" s="22">
        <v>11155.98</v>
      </c>
      <c r="F180" s="14" t="s">
        <v>24</v>
      </c>
    </row>
    <row r="181" spans="2:8" s="54" customFormat="1" ht="11.25" x14ac:dyDescent="0.2">
      <c r="B181" s="51"/>
      <c r="C181" s="17"/>
      <c r="D181" s="17" t="s">
        <v>10</v>
      </c>
      <c r="E181" s="37">
        <f>SUM(E177:E180)</f>
        <v>14349.7</v>
      </c>
      <c r="F181" s="61"/>
      <c r="H181" s="58"/>
    </row>
    <row r="182" spans="2:8" s="54" customFormat="1" ht="11.25" x14ac:dyDescent="0.2">
      <c r="B182" s="71"/>
      <c r="C182" s="18"/>
      <c r="D182" s="18"/>
      <c r="E182" s="52"/>
      <c r="F182" s="55"/>
      <c r="H182" s="58"/>
    </row>
    <row r="183" spans="2:8" s="54" customFormat="1" ht="11.25" x14ac:dyDescent="0.2">
      <c r="B183" s="71"/>
      <c r="C183" s="18"/>
      <c r="D183" s="18"/>
      <c r="E183" s="52"/>
      <c r="F183" s="55"/>
      <c r="H183" s="58"/>
    </row>
    <row r="184" spans="2:8" s="54" customFormat="1" ht="11.25" x14ac:dyDescent="0.2">
      <c r="B184" s="71"/>
      <c r="C184" s="18"/>
      <c r="D184" s="18"/>
      <c r="E184" s="52"/>
      <c r="F184" s="55"/>
      <c r="H184" s="58"/>
    </row>
    <row r="185" spans="2:8" s="54" customFormat="1" ht="11.25" x14ac:dyDescent="0.2">
      <c r="B185" s="71"/>
      <c r="C185" s="18"/>
      <c r="D185" s="18"/>
      <c r="E185" s="52"/>
      <c r="F185" s="55"/>
      <c r="H185" s="58"/>
    </row>
    <row r="186" spans="2:8" s="54" customFormat="1" ht="11.25" x14ac:dyDescent="0.2">
      <c r="B186" s="71"/>
      <c r="C186" s="18"/>
      <c r="D186" s="18"/>
      <c r="E186" s="52"/>
      <c r="F186" s="55"/>
      <c r="H186" s="58"/>
    </row>
    <row r="187" spans="2:8" s="54" customFormat="1" ht="11.25" x14ac:dyDescent="0.2">
      <c r="B187" s="71"/>
      <c r="C187" s="18"/>
      <c r="D187" s="18"/>
      <c r="E187" s="52"/>
      <c r="F187" s="55"/>
      <c r="H187" s="58"/>
    </row>
    <row r="188" spans="2:8" s="54" customFormat="1" ht="11.25" x14ac:dyDescent="0.2">
      <c r="B188" s="71"/>
      <c r="C188" s="18"/>
      <c r="D188" s="18"/>
      <c r="E188" s="52"/>
      <c r="F188" s="55"/>
      <c r="H188" s="58"/>
    </row>
    <row r="189" spans="2:8" s="54" customFormat="1" ht="11.25" x14ac:dyDescent="0.2">
      <c r="B189" s="71"/>
      <c r="C189" s="18"/>
      <c r="D189" s="18"/>
      <c r="E189" s="52"/>
      <c r="F189" s="55"/>
      <c r="H189" s="58"/>
    </row>
    <row r="190" spans="2:8" s="54" customFormat="1" ht="11.25" x14ac:dyDescent="0.2">
      <c r="B190" s="71"/>
      <c r="C190" s="18"/>
      <c r="D190" s="18"/>
      <c r="E190" s="52"/>
      <c r="F190" s="55"/>
      <c r="H190" s="58"/>
    </row>
    <row r="191" spans="2:8" s="54" customFormat="1" ht="11.25" x14ac:dyDescent="0.2">
      <c r="B191" s="71"/>
      <c r="C191" s="18"/>
      <c r="D191" s="18"/>
      <c r="E191" s="52"/>
      <c r="F191" s="55"/>
      <c r="H191" s="58"/>
    </row>
    <row r="192" spans="2:8" s="54" customFormat="1" ht="11.25" x14ac:dyDescent="0.2">
      <c r="B192" s="62"/>
      <c r="E192" s="63"/>
    </row>
    <row r="193" spans="1:8" s="54" customFormat="1" ht="11.25" x14ac:dyDescent="0.2">
      <c r="B193" s="62"/>
      <c r="E193" s="63"/>
    </row>
    <row r="194" spans="1:8" s="54" customFormat="1" ht="11.25" x14ac:dyDescent="0.2">
      <c r="B194" s="80"/>
      <c r="C194" s="80"/>
      <c r="D194" s="6" t="s">
        <v>0</v>
      </c>
      <c r="E194" s="80"/>
      <c r="F194" s="80"/>
    </row>
    <row r="195" spans="1:8" s="54" customFormat="1" ht="11.25" x14ac:dyDescent="0.2">
      <c r="A195" s="55"/>
      <c r="B195" s="80"/>
      <c r="C195" s="80"/>
      <c r="D195" s="6" t="s">
        <v>1</v>
      </c>
      <c r="E195" s="80"/>
      <c r="F195" s="80"/>
    </row>
    <row r="196" spans="1:8" s="54" customFormat="1" ht="11.25" x14ac:dyDescent="0.2">
      <c r="B196" s="80"/>
      <c r="C196" s="80"/>
      <c r="D196" s="6" t="s">
        <v>2</v>
      </c>
      <c r="E196" s="80"/>
      <c r="F196" s="80"/>
    </row>
    <row r="197" spans="1:8" s="54" customFormat="1" ht="11.25" x14ac:dyDescent="0.2">
      <c r="B197" s="30"/>
      <c r="C197" s="80"/>
      <c r="D197" s="80"/>
      <c r="E197" s="35"/>
      <c r="F197" s="80"/>
    </row>
    <row r="198" spans="1:8" s="54" customFormat="1" ht="11.25" x14ac:dyDescent="0.2">
      <c r="B198" s="30" t="s">
        <v>3</v>
      </c>
      <c r="C198" s="3"/>
      <c r="D198" s="4" t="s">
        <v>11</v>
      </c>
      <c r="E198" s="35"/>
      <c r="F198" s="5" t="s">
        <v>52</v>
      </c>
      <c r="G198" s="4"/>
    </row>
    <row r="199" spans="1:8" s="54" customFormat="1" ht="11.25" x14ac:dyDescent="0.2">
      <c r="B199" s="30" t="s">
        <v>4</v>
      </c>
      <c r="C199" s="6"/>
      <c r="D199" s="6" t="s">
        <v>53</v>
      </c>
      <c r="E199" s="35"/>
      <c r="F199" s="5" t="s">
        <v>107</v>
      </c>
      <c r="G199" s="3"/>
    </row>
    <row r="200" spans="1:8" s="54" customFormat="1" ht="11.25" x14ac:dyDescent="0.2">
      <c r="B200" s="30" t="s">
        <v>18</v>
      </c>
      <c r="C200" s="7"/>
      <c r="D200" s="7"/>
      <c r="E200" s="36"/>
      <c r="F200" s="7"/>
    </row>
    <row r="201" spans="1:8" s="54" customFormat="1" ht="22.5" x14ac:dyDescent="0.2">
      <c r="B201" s="31" t="s">
        <v>5</v>
      </c>
      <c r="C201" s="8" t="s">
        <v>6</v>
      </c>
      <c r="D201" s="8" t="s">
        <v>7</v>
      </c>
      <c r="E201" s="37" t="s">
        <v>8</v>
      </c>
      <c r="F201" s="8" t="s">
        <v>9</v>
      </c>
    </row>
    <row r="202" spans="1:8" s="54" customFormat="1" ht="11.25" x14ac:dyDescent="0.2">
      <c r="B202" s="32"/>
      <c r="C202" s="47" t="s">
        <v>15</v>
      </c>
      <c r="D202" s="9"/>
      <c r="E202" s="38"/>
      <c r="F202" s="14"/>
    </row>
    <row r="203" spans="1:8" s="54" customFormat="1" ht="33.75" x14ac:dyDescent="0.2">
      <c r="B203" s="51">
        <v>27</v>
      </c>
      <c r="C203" s="61"/>
      <c r="D203" s="9" t="s">
        <v>60</v>
      </c>
      <c r="E203" s="22">
        <v>80</v>
      </c>
      <c r="F203" s="14" t="s">
        <v>95</v>
      </c>
    </row>
    <row r="204" spans="1:8" s="54" customFormat="1" ht="33.75" x14ac:dyDescent="0.2">
      <c r="B204" s="51">
        <v>28</v>
      </c>
      <c r="C204" s="61"/>
      <c r="D204" s="56" t="s">
        <v>86</v>
      </c>
      <c r="E204" s="79">
        <f>972+3566.6</f>
        <v>4538.6000000000004</v>
      </c>
      <c r="F204" s="11" t="s">
        <v>94</v>
      </c>
    </row>
    <row r="205" spans="1:8" s="54" customFormat="1" ht="11.25" x14ac:dyDescent="0.2">
      <c r="B205" s="51"/>
      <c r="C205" s="17"/>
      <c r="D205" s="17" t="s">
        <v>10</v>
      </c>
      <c r="E205" s="74">
        <f>SUM(E202:E204)</f>
        <v>4618.6000000000004</v>
      </c>
      <c r="F205" s="61"/>
      <c r="H205" s="58"/>
    </row>
    <row r="206" spans="1:8" s="54" customFormat="1" ht="11.25" x14ac:dyDescent="0.2">
      <c r="B206" s="62"/>
      <c r="E206" s="63"/>
    </row>
    <row r="207" spans="1:8" s="54" customFormat="1" ht="11.25" x14ac:dyDescent="0.2">
      <c r="B207" s="62"/>
      <c r="E207" s="63"/>
    </row>
    <row r="208" spans="1:8" s="54" customFormat="1" ht="11.25" x14ac:dyDescent="0.2">
      <c r="B208" s="62"/>
      <c r="E208" s="63"/>
    </row>
    <row r="209" spans="2:5" s="54" customFormat="1" ht="11.25" x14ac:dyDescent="0.2">
      <c r="B209" s="62"/>
      <c r="E209" s="63"/>
    </row>
    <row r="210" spans="2:5" s="54" customFormat="1" ht="11.25" x14ac:dyDescent="0.2">
      <c r="B210" s="62"/>
      <c r="E210" s="63"/>
    </row>
    <row r="211" spans="2:5" s="54" customFormat="1" ht="11.25" x14ac:dyDescent="0.2">
      <c r="B211" s="62"/>
      <c r="E211" s="63"/>
    </row>
    <row r="212" spans="2:5" s="54" customFormat="1" ht="11.25" x14ac:dyDescent="0.2">
      <c r="B212" s="62"/>
      <c r="E212" s="63"/>
    </row>
    <row r="213" spans="2:5" s="54" customFormat="1" ht="11.25" x14ac:dyDescent="0.2">
      <c r="B213" s="62"/>
      <c r="E213" s="63"/>
    </row>
    <row r="214" spans="2:5" s="54" customFormat="1" ht="11.25" x14ac:dyDescent="0.2">
      <c r="B214" s="62"/>
      <c r="E214" s="63"/>
    </row>
    <row r="215" spans="2:5" s="54" customFormat="1" ht="11.25" x14ac:dyDescent="0.2">
      <c r="B215" s="62"/>
      <c r="E215" s="63"/>
    </row>
    <row r="216" spans="2:5" s="54" customFormat="1" ht="11.25" x14ac:dyDescent="0.2">
      <c r="B216" s="62"/>
      <c r="E216" s="63"/>
    </row>
    <row r="217" spans="2:5" s="54" customFormat="1" ht="11.25" x14ac:dyDescent="0.2">
      <c r="B217" s="62"/>
      <c r="E217" s="63"/>
    </row>
    <row r="218" spans="2:5" s="54" customFormat="1" ht="11.25" x14ac:dyDescent="0.2">
      <c r="B218" s="62"/>
      <c r="E218" s="63"/>
    </row>
    <row r="219" spans="2:5" s="54" customFormat="1" ht="11.25" x14ac:dyDescent="0.2">
      <c r="B219" s="62"/>
      <c r="E219" s="63"/>
    </row>
    <row r="220" spans="2:5" s="54" customFormat="1" ht="11.25" x14ac:dyDescent="0.2">
      <c r="B220" s="62"/>
      <c r="E220" s="63"/>
    </row>
    <row r="221" spans="2:5" s="54" customFormat="1" ht="11.25" x14ac:dyDescent="0.2">
      <c r="B221" s="62"/>
      <c r="E221" s="63"/>
    </row>
    <row r="222" spans="2:5" s="54" customFormat="1" ht="11.25" x14ac:dyDescent="0.2">
      <c r="B222" s="62"/>
      <c r="E222" s="63"/>
    </row>
    <row r="223" spans="2:5" s="54" customFormat="1" ht="11.25" x14ac:dyDescent="0.2">
      <c r="B223" s="62"/>
      <c r="E223" s="63"/>
    </row>
    <row r="224" spans="2:5" s="54" customFormat="1" ht="11.25" x14ac:dyDescent="0.2">
      <c r="B224" s="62"/>
      <c r="E224" s="63"/>
    </row>
    <row r="225" spans="2:5" s="54" customFormat="1" ht="11.25" x14ac:dyDescent="0.2">
      <c r="B225" s="62"/>
      <c r="E225" s="63"/>
    </row>
    <row r="226" spans="2:5" s="54" customFormat="1" ht="11.25" x14ac:dyDescent="0.2">
      <c r="B226" s="62"/>
      <c r="E226" s="63"/>
    </row>
    <row r="227" spans="2:5" s="54" customFormat="1" ht="11.25" x14ac:dyDescent="0.2">
      <c r="B227" s="62"/>
      <c r="E227" s="63"/>
    </row>
    <row r="228" spans="2:5" s="54" customFormat="1" ht="11.25" x14ac:dyDescent="0.2">
      <c r="B228" s="62"/>
      <c r="E228" s="63"/>
    </row>
    <row r="229" spans="2:5" s="54" customFormat="1" ht="11.25" x14ac:dyDescent="0.2">
      <c r="B229" s="62"/>
      <c r="E229" s="63"/>
    </row>
    <row r="230" spans="2:5" s="54" customFormat="1" ht="11.25" x14ac:dyDescent="0.2">
      <c r="B230" s="62"/>
      <c r="E230" s="63"/>
    </row>
    <row r="231" spans="2:5" s="54" customFormat="1" ht="11.25" x14ac:dyDescent="0.2">
      <c r="B231" s="62"/>
      <c r="E231" s="63"/>
    </row>
    <row r="232" spans="2:5" s="54" customFormat="1" ht="11.25" x14ac:dyDescent="0.2">
      <c r="B232" s="62"/>
      <c r="E232" s="63"/>
    </row>
    <row r="233" spans="2:5" s="54" customFormat="1" ht="11.25" x14ac:dyDescent="0.2">
      <c r="B233" s="62"/>
      <c r="E233" s="63"/>
    </row>
    <row r="234" spans="2:5" s="54" customFormat="1" ht="11.25" x14ac:dyDescent="0.2">
      <c r="B234" s="62"/>
      <c r="E234" s="63"/>
    </row>
    <row r="235" spans="2:5" s="54" customFormat="1" ht="11.25" x14ac:dyDescent="0.2">
      <c r="B235" s="62"/>
      <c r="E235" s="63"/>
    </row>
    <row r="236" spans="2:5" s="54" customFormat="1" ht="11.25" x14ac:dyDescent="0.2">
      <c r="B236" s="62"/>
      <c r="E236" s="63"/>
    </row>
    <row r="237" spans="2:5" s="54" customFormat="1" ht="11.25" x14ac:dyDescent="0.2">
      <c r="B237" s="62"/>
      <c r="E237" s="63"/>
    </row>
    <row r="238" spans="2:5" s="54" customFormat="1" ht="11.25" x14ac:dyDescent="0.2">
      <c r="B238" s="62"/>
      <c r="E238" s="63"/>
    </row>
    <row r="239" spans="2:5" s="54" customFormat="1" ht="11.25" x14ac:dyDescent="0.2">
      <c r="B239" s="62"/>
      <c r="E239" s="63"/>
    </row>
    <row r="240" spans="2:5" s="54" customFormat="1" ht="11.25" x14ac:dyDescent="0.2">
      <c r="B240" s="62"/>
      <c r="E240" s="63"/>
    </row>
    <row r="241" spans="1:8" s="54" customFormat="1" ht="11.25" x14ac:dyDescent="0.2">
      <c r="B241" s="62"/>
      <c r="E241" s="63"/>
    </row>
    <row r="242" spans="1:8" s="54" customFormat="1" ht="11.25" x14ac:dyDescent="0.2">
      <c r="B242" s="62"/>
      <c r="E242" s="63"/>
    </row>
    <row r="243" spans="1:8" s="54" customFormat="1" ht="11.25" x14ac:dyDescent="0.2">
      <c r="B243" s="80"/>
      <c r="C243" s="80"/>
      <c r="D243" s="6" t="s">
        <v>0</v>
      </c>
      <c r="E243" s="80"/>
      <c r="F243" s="80"/>
    </row>
    <row r="244" spans="1:8" s="54" customFormat="1" ht="11.25" x14ac:dyDescent="0.2">
      <c r="A244" s="55"/>
      <c r="B244" s="80"/>
      <c r="C244" s="80"/>
      <c r="D244" s="6" t="s">
        <v>1</v>
      </c>
      <c r="E244" s="80"/>
      <c r="F244" s="80"/>
    </row>
    <row r="245" spans="1:8" s="54" customFormat="1" ht="11.25" x14ac:dyDescent="0.2">
      <c r="B245" s="80"/>
      <c r="C245" s="80"/>
      <c r="D245" s="6" t="s">
        <v>2</v>
      </c>
      <c r="E245" s="80"/>
      <c r="F245" s="80"/>
    </row>
    <row r="246" spans="1:8" s="54" customFormat="1" ht="11.25" x14ac:dyDescent="0.2">
      <c r="B246" s="30"/>
      <c r="C246" s="80"/>
      <c r="D246" s="80"/>
      <c r="E246" s="35"/>
      <c r="F246" s="80"/>
    </row>
    <row r="247" spans="1:8" s="54" customFormat="1" ht="11.25" x14ac:dyDescent="0.2">
      <c r="B247" s="30" t="s">
        <v>3</v>
      </c>
      <c r="C247" s="3"/>
      <c r="D247" s="4" t="s">
        <v>11</v>
      </c>
      <c r="E247" s="35"/>
      <c r="F247" s="5" t="s">
        <v>52</v>
      </c>
      <c r="G247" s="4"/>
    </row>
    <row r="248" spans="1:8" s="54" customFormat="1" ht="11.25" x14ac:dyDescent="0.2">
      <c r="B248" s="30" t="s">
        <v>4</v>
      </c>
      <c r="C248" s="6"/>
      <c r="D248" s="6" t="s">
        <v>53</v>
      </c>
      <c r="E248" s="35"/>
      <c r="F248" s="5" t="s">
        <v>108</v>
      </c>
      <c r="G248" s="3"/>
    </row>
    <row r="249" spans="1:8" s="54" customFormat="1" ht="11.25" x14ac:dyDescent="0.2">
      <c r="B249" s="30" t="s">
        <v>18</v>
      </c>
      <c r="C249" s="7"/>
      <c r="D249" s="7"/>
      <c r="E249" s="36"/>
      <c r="F249" s="7"/>
    </row>
    <row r="250" spans="1:8" s="54" customFormat="1" ht="22.5" x14ac:dyDescent="0.2">
      <c r="B250" s="31" t="s">
        <v>5</v>
      </c>
      <c r="C250" s="8" t="s">
        <v>6</v>
      </c>
      <c r="D250" s="8" t="s">
        <v>7</v>
      </c>
      <c r="E250" s="37" t="s">
        <v>8</v>
      </c>
      <c r="F250" s="8" t="s">
        <v>9</v>
      </c>
    </row>
    <row r="251" spans="1:8" s="54" customFormat="1" ht="11.25" x14ac:dyDescent="0.2">
      <c r="B251" s="32"/>
      <c r="C251" s="47" t="s">
        <v>16</v>
      </c>
      <c r="D251" s="9"/>
      <c r="E251" s="38"/>
      <c r="F251" s="14"/>
    </row>
    <row r="252" spans="1:8" s="54" customFormat="1" ht="22.5" x14ac:dyDescent="0.2">
      <c r="B252" s="51">
        <v>29</v>
      </c>
      <c r="C252" s="61"/>
      <c r="D252" s="9" t="s">
        <v>61</v>
      </c>
      <c r="E252" s="22"/>
      <c r="F252" s="14" t="s">
        <v>62</v>
      </c>
    </row>
    <row r="253" spans="1:8" s="54" customFormat="1" ht="11.25" x14ac:dyDescent="0.2">
      <c r="B253" s="51"/>
      <c r="C253" s="17"/>
      <c r="D253" s="17" t="s">
        <v>10</v>
      </c>
      <c r="E253" s="74">
        <f>SUM(E251:E252)</f>
        <v>0</v>
      </c>
      <c r="F253" s="61"/>
      <c r="H253" s="58"/>
    </row>
    <row r="254" spans="1:8" s="54" customFormat="1" ht="11.25" x14ac:dyDescent="0.2">
      <c r="B254" s="62"/>
      <c r="E254" s="63"/>
    </row>
    <row r="255" spans="1:8" s="54" customFormat="1" ht="11.25" x14ac:dyDescent="0.2">
      <c r="B255" s="62"/>
      <c r="E255" s="63"/>
    </row>
    <row r="256" spans="1:8" s="54" customFormat="1" ht="11.25" x14ac:dyDescent="0.2">
      <c r="B256" s="62"/>
      <c r="E256" s="63"/>
    </row>
    <row r="257" spans="2:5" s="54" customFormat="1" ht="11.25" x14ac:dyDescent="0.2">
      <c r="B257" s="62"/>
      <c r="E257" s="63"/>
    </row>
    <row r="258" spans="2:5" s="54" customFormat="1" ht="11.25" x14ac:dyDescent="0.2">
      <c r="B258" s="62"/>
      <c r="E258" s="63"/>
    </row>
    <row r="259" spans="2:5" s="54" customFormat="1" ht="11.25" x14ac:dyDescent="0.2">
      <c r="B259" s="62"/>
      <c r="E259" s="63"/>
    </row>
    <row r="260" spans="2:5" s="54" customFormat="1" ht="11.25" x14ac:dyDescent="0.2">
      <c r="B260" s="62"/>
      <c r="E260" s="63"/>
    </row>
    <row r="261" spans="2:5" s="54" customFormat="1" ht="11.25" x14ac:dyDescent="0.2">
      <c r="B261" s="62"/>
      <c r="E261" s="63"/>
    </row>
    <row r="262" spans="2:5" s="54" customFormat="1" ht="11.25" x14ac:dyDescent="0.2">
      <c r="B262" s="62"/>
      <c r="E262" s="63"/>
    </row>
    <row r="263" spans="2:5" s="54" customFormat="1" ht="11.25" x14ac:dyDescent="0.2">
      <c r="B263" s="62"/>
      <c r="E263" s="63"/>
    </row>
    <row r="264" spans="2:5" s="54" customFormat="1" ht="11.25" x14ac:dyDescent="0.2">
      <c r="B264" s="62"/>
      <c r="E264" s="63"/>
    </row>
    <row r="265" spans="2:5" s="54" customFormat="1" ht="11.25" x14ac:dyDescent="0.2">
      <c r="B265" s="62"/>
      <c r="E265" s="63"/>
    </row>
    <row r="266" spans="2:5" s="54" customFormat="1" ht="11.25" x14ac:dyDescent="0.2">
      <c r="B266" s="62"/>
      <c r="E266" s="63"/>
    </row>
    <row r="267" spans="2:5" s="54" customFormat="1" ht="11.25" x14ac:dyDescent="0.2">
      <c r="B267" s="62"/>
      <c r="E267" s="63"/>
    </row>
    <row r="268" spans="2:5" s="54" customFormat="1" ht="11.25" x14ac:dyDescent="0.2">
      <c r="B268" s="62"/>
      <c r="E268" s="63"/>
    </row>
    <row r="269" spans="2:5" s="54" customFormat="1" ht="11.25" x14ac:dyDescent="0.2">
      <c r="B269" s="62"/>
      <c r="E269" s="63"/>
    </row>
    <row r="270" spans="2:5" s="54" customFormat="1" ht="11.25" x14ac:dyDescent="0.2">
      <c r="B270" s="62"/>
      <c r="E270" s="63"/>
    </row>
    <row r="271" spans="2:5" s="54" customFormat="1" ht="11.25" x14ac:dyDescent="0.2">
      <c r="B271" s="62"/>
      <c r="E271" s="63"/>
    </row>
    <row r="272" spans="2:5" s="54" customFormat="1" ht="11.25" x14ac:dyDescent="0.2">
      <c r="B272" s="62"/>
      <c r="E272" s="63"/>
    </row>
    <row r="273" spans="2:5" s="54" customFormat="1" ht="11.25" x14ac:dyDescent="0.2">
      <c r="B273" s="62"/>
      <c r="E273" s="63"/>
    </row>
    <row r="274" spans="2:5" s="54" customFormat="1" ht="11.25" x14ac:dyDescent="0.2">
      <c r="B274" s="62"/>
      <c r="E274" s="63"/>
    </row>
    <row r="275" spans="2:5" s="54" customFormat="1" ht="11.25" x14ac:dyDescent="0.2">
      <c r="B275" s="62"/>
      <c r="E275" s="63"/>
    </row>
    <row r="276" spans="2:5" s="54" customFormat="1" ht="11.25" x14ac:dyDescent="0.2">
      <c r="B276" s="62"/>
      <c r="E276" s="63"/>
    </row>
    <row r="277" spans="2:5" s="54" customFormat="1" ht="11.25" x14ac:dyDescent="0.2">
      <c r="B277" s="62"/>
      <c r="E277" s="63"/>
    </row>
    <row r="278" spans="2:5" s="54" customFormat="1" ht="11.25" x14ac:dyDescent="0.2">
      <c r="B278" s="62"/>
      <c r="E278" s="63"/>
    </row>
    <row r="279" spans="2:5" s="54" customFormat="1" ht="11.25" x14ac:dyDescent="0.2">
      <c r="B279" s="62"/>
      <c r="E279" s="63"/>
    </row>
    <row r="280" spans="2:5" s="54" customFormat="1" ht="11.25" x14ac:dyDescent="0.2">
      <c r="B280" s="62"/>
      <c r="E280" s="63"/>
    </row>
    <row r="281" spans="2:5" s="54" customFormat="1" ht="11.25" x14ac:dyDescent="0.2">
      <c r="B281" s="62"/>
      <c r="E281" s="63"/>
    </row>
    <row r="282" spans="2:5" s="54" customFormat="1" ht="11.25" x14ac:dyDescent="0.2">
      <c r="B282" s="62"/>
      <c r="E282" s="63"/>
    </row>
    <row r="283" spans="2:5" s="54" customFormat="1" ht="11.25" x14ac:dyDescent="0.2">
      <c r="B283" s="62"/>
      <c r="E283" s="63"/>
    </row>
    <row r="284" spans="2:5" s="54" customFormat="1" ht="11.25" x14ac:dyDescent="0.2">
      <c r="B284" s="62"/>
      <c r="E284" s="63"/>
    </row>
    <row r="285" spans="2:5" s="54" customFormat="1" ht="11.25" x14ac:dyDescent="0.2">
      <c r="B285" s="62"/>
      <c r="E285" s="63"/>
    </row>
    <row r="286" spans="2:5" s="54" customFormat="1" ht="11.25" x14ac:dyDescent="0.2">
      <c r="B286" s="62"/>
      <c r="E286" s="63"/>
    </row>
    <row r="287" spans="2:5" s="54" customFormat="1" ht="11.25" x14ac:dyDescent="0.2">
      <c r="B287" s="62"/>
      <c r="E287" s="63"/>
    </row>
    <row r="288" spans="2:5" s="54" customFormat="1" ht="11.25" x14ac:dyDescent="0.2">
      <c r="B288" s="62"/>
      <c r="E288" s="63"/>
    </row>
    <row r="289" spans="1:7" s="54" customFormat="1" ht="11.25" x14ac:dyDescent="0.2">
      <c r="B289" s="62"/>
      <c r="E289" s="63"/>
    </row>
    <row r="290" spans="1:7" s="54" customFormat="1" ht="11.25" x14ac:dyDescent="0.2">
      <c r="B290" s="62"/>
      <c r="E290" s="63"/>
    </row>
    <row r="291" spans="1:7" s="54" customFormat="1" ht="11.25" x14ac:dyDescent="0.2">
      <c r="B291" s="62"/>
      <c r="E291" s="63"/>
    </row>
    <row r="292" spans="1:7" s="54" customFormat="1" ht="11.25" x14ac:dyDescent="0.2">
      <c r="B292" s="62"/>
      <c r="E292" s="63"/>
    </row>
    <row r="293" spans="1:7" s="54" customFormat="1" ht="11.25" x14ac:dyDescent="0.2">
      <c r="B293" s="62"/>
      <c r="E293" s="63"/>
    </row>
    <row r="294" spans="1:7" s="54" customFormat="1" ht="11.25" x14ac:dyDescent="0.2">
      <c r="B294" s="62"/>
      <c r="E294" s="63"/>
    </row>
    <row r="295" spans="1:7" s="54" customFormat="1" ht="11.25" x14ac:dyDescent="0.2">
      <c r="B295" s="62"/>
      <c r="E295" s="63"/>
    </row>
    <row r="296" spans="1:7" s="54" customFormat="1" ht="11.25" x14ac:dyDescent="0.2">
      <c r="B296" s="62"/>
      <c r="E296" s="63"/>
    </row>
    <row r="297" spans="1:7" s="54" customFormat="1" ht="11.25" x14ac:dyDescent="0.2">
      <c r="B297" s="80"/>
      <c r="C297" s="80"/>
      <c r="D297" s="6" t="s">
        <v>0</v>
      </c>
      <c r="E297" s="80"/>
      <c r="F297" s="80"/>
    </row>
    <row r="298" spans="1:7" s="54" customFormat="1" ht="11.25" x14ac:dyDescent="0.2">
      <c r="A298" s="55"/>
      <c r="B298" s="80"/>
      <c r="C298" s="80"/>
      <c r="D298" s="6" t="s">
        <v>1</v>
      </c>
      <c r="E298" s="80"/>
      <c r="F298" s="80"/>
    </row>
    <row r="299" spans="1:7" s="54" customFormat="1" ht="11.25" x14ac:dyDescent="0.2">
      <c r="B299" s="80"/>
      <c r="C299" s="80"/>
      <c r="D299" s="6" t="s">
        <v>2</v>
      </c>
      <c r="E299" s="80"/>
      <c r="F299" s="80"/>
    </row>
    <row r="300" spans="1:7" s="54" customFormat="1" ht="11.25" x14ac:dyDescent="0.2">
      <c r="B300" s="30"/>
      <c r="C300" s="80"/>
      <c r="D300" s="80"/>
      <c r="E300" s="35"/>
      <c r="F300" s="80"/>
    </row>
    <row r="301" spans="1:7" s="54" customFormat="1" ht="11.25" x14ac:dyDescent="0.2">
      <c r="B301" s="30" t="s">
        <v>3</v>
      </c>
      <c r="C301" s="3"/>
      <c r="D301" s="4" t="s">
        <v>11</v>
      </c>
      <c r="E301" s="35"/>
      <c r="F301" s="5" t="s">
        <v>52</v>
      </c>
      <c r="G301" s="4"/>
    </row>
    <row r="302" spans="1:7" s="54" customFormat="1" ht="11.25" x14ac:dyDescent="0.2">
      <c r="B302" s="30" t="s">
        <v>4</v>
      </c>
      <c r="C302" s="6"/>
      <c r="D302" s="6" t="s">
        <v>53</v>
      </c>
      <c r="E302" s="35"/>
      <c r="F302" s="5" t="s">
        <v>109</v>
      </c>
      <c r="G302" s="3"/>
    </row>
    <row r="303" spans="1:7" s="54" customFormat="1" ht="11.25" x14ac:dyDescent="0.2">
      <c r="B303" s="30" t="s">
        <v>18</v>
      </c>
      <c r="C303" s="7"/>
      <c r="D303" s="7"/>
      <c r="E303" s="36"/>
      <c r="F303" s="7"/>
    </row>
    <row r="304" spans="1:7" s="54" customFormat="1" ht="22.5" x14ac:dyDescent="0.2">
      <c r="B304" s="31" t="s">
        <v>5</v>
      </c>
      <c r="C304" s="8" t="s">
        <v>6</v>
      </c>
      <c r="D304" s="8" t="s">
        <v>7</v>
      </c>
      <c r="E304" s="37" t="s">
        <v>8</v>
      </c>
      <c r="F304" s="8" t="s">
        <v>9</v>
      </c>
    </row>
    <row r="305" spans="1:8" s="54" customFormat="1" ht="11.25" x14ac:dyDescent="0.2">
      <c r="B305" s="32"/>
      <c r="C305" s="24" t="s">
        <v>17</v>
      </c>
      <c r="D305" s="28"/>
      <c r="E305" s="38"/>
      <c r="F305" s="14"/>
    </row>
    <row r="306" spans="1:8" s="54" customFormat="1" ht="292.5" x14ac:dyDescent="0.2">
      <c r="B306" s="32">
        <v>30</v>
      </c>
      <c r="C306" s="13"/>
      <c r="D306" s="28" t="s">
        <v>41</v>
      </c>
      <c r="E306" s="22">
        <f>6496+2100</f>
        <v>8596</v>
      </c>
      <c r="F306" s="14" t="s">
        <v>24</v>
      </c>
    </row>
    <row r="307" spans="1:8" s="54" customFormat="1" ht="33.75" x14ac:dyDescent="0.2">
      <c r="B307" s="32">
        <v>31</v>
      </c>
      <c r="C307" s="13"/>
      <c r="D307" s="9" t="s">
        <v>63</v>
      </c>
      <c r="E307" s="22">
        <v>60</v>
      </c>
      <c r="F307" s="14" t="s">
        <v>96</v>
      </c>
    </row>
    <row r="308" spans="1:8" s="54" customFormat="1" ht="33.75" x14ac:dyDescent="0.2">
      <c r="B308" s="32">
        <v>32</v>
      </c>
      <c r="C308" s="13"/>
      <c r="D308" s="28" t="s">
        <v>72</v>
      </c>
      <c r="E308" s="22"/>
      <c r="F308" s="14" t="s">
        <v>71</v>
      </c>
    </row>
    <row r="309" spans="1:8" s="54" customFormat="1" ht="33.75" x14ac:dyDescent="0.2">
      <c r="B309" s="32">
        <v>33</v>
      </c>
      <c r="C309" s="13"/>
      <c r="D309" s="56" t="s">
        <v>88</v>
      </c>
      <c r="E309" s="59">
        <f>250</f>
        <v>250</v>
      </c>
      <c r="F309" s="11" t="s">
        <v>94</v>
      </c>
    </row>
    <row r="310" spans="1:8" s="54" customFormat="1" ht="33.75" x14ac:dyDescent="0.2">
      <c r="B310" s="32">
        <v>34</v>
      </c>
      <c r="C310" s="13"/>
      <c r="D310" s="56" t="s">
        <v>87</v>
      </c>
      <c r="E310" s="79">
        <v>350</v>
      </c>
      <c r="F310" s="11" t="s">
        <v>94</v>
      </c>
    </row>
    <row r="311" spans="1:8" s="54" customFormat="1" ht="11.25" x14ac:dyDescent="0.2">
      <c r="B311" s="32"/>
      <c r="C311" s="17" t="s">
        <v>10</v>
      </c>
      <c r="D311" s="9"/>
      <c r="E311" s="74">
        <f>SUM(E305:E310)</f>
        <v>9256</v>
      </c>
      <c r="F311" s="14"/>
      <c r="H311" s="58"/>
    </row>
    <row r="312" spans="1:8" s="54" customFormat="1" ht="11.25" x14ac:dyDescent="0.2">
      <c r="B312" s="62"/>
      <c r="E312" s="63"/>
    </row>
    <row r="313" spans="1:8" s="54" customFormat="1" ht="11.25" x14ac:dyDescent="0.2">
      <c r="B313" s="62"/>
      <c r="E313" s="63"/>
    </row>
    <row r="314" spans="1:8" s="54" customFormat="1" ht="11.25" x14ac:dyDescent="0.2">
      <c r="B314" s="62"/>
      <c r="E314" s="63"/>
    </row>
    <row r="315" spans="1:8" s="54" customFormat="1" ht="11.25" x14ac:dyDescent="0.2">
      <c r="B315" s="62"/>
      <c r="E315" s="63"/>
    </row>
    <row r="316" spans="1:8" s="54" customFormat="1" ht="11.25" x14ac:dyDescent="0.2">
      <c r="B316" s="62"/>
      <c r="E316" s="63"/>
    </row>
    <row r="317" spans="1:8" s="54" customFormat="1" ht="11.25" x14ac:dyDescent="0.2">
      <c r="B317" s="80"/>
      <c r="C317" s="80"/>
      <c r="D317" s="6" t="s">
        <v>0</v>
      </c>
      <c r="E317" s="80"/>
      <c r="F317" s="80"/>
    </row>
    <row r="318" spans="1:8" s="54" customFormat="1" ht="11.25" x14ac:dyDescent="0.2">
      <c r="A318" s="55"/>
      <c r="B318" s="80"/>
      <c r="C318" s="80"/>
      <c r="D318" s="6" t="s">
        <v>1</v>
      </c>
      <c r="E318" s="80"/>
      <c r="F318" s="80"/>
    </row>
    <row r="319" spans="1:8" s="54" customFormat="1" ht="11.25" x14ac:dyDescent="0.2">
      <c r="B319" s="80"/>
      <c r="C319" s="80"/>
      <c r="D319" s="6" t="s">
        <v>2</v>
      </c>
      <c r="E319" s="80"/>
      <c r="F319" s="80"/>
    </row>
    <row r="320" spans="1:8" s="54" customFormat="1" ht="11.25" x14ac:dyDescent="0.2">
      <c r="B320" s="30"/>
      <c r="C320" s="80"/>
      <c r="D320" s="80"/>
      <c r="E320" s="35"/>
      <c r="F320" s="80"/>
    </row>
    <row r="321" spans="2:8" s="54" customFormat="1" ht="11.25" x14ac:dyDescent="0.2">
      <c r="B321" s="30" t="s">
        <v>3</v>
      </c>
      <c r="C321" s="3"/>
      <c r="D321" s="4" t="s">
        <v>11</v>
      </c>
      <c r="E321" s="35"/>
      <c r="F321" s="5" t="s">
        <v>52</v>
      </c>
      <c r="G321" s="4"/>
    </row>
    <row r="322" spans="2:8" s="54" customFormat="1" ht="11.25" x14ac:dyDescent="0.2">
      <c r="B322" s="30" t="s">
        <v>4</v>
      </c>
      <c r="C322" s="6"/>
      <c r="D322" s="6" t="s">
        <v>53</v>
      </c>
      <c r="E322" s="35"/>
      <c r="F322" s="5" t="s">
        <v>110</v>
      </c>
      <c r="G322" s="3"/>
    </row>
    <row r="323" spans="2:8" s="54" customFormat="1" ht="11.25" x14ac:dyDescent="0.2">
      <c r="B323" s="30" t="s">
        <v>18</v>
      </c>
      <c r="C323" s="7"/>
      <c r="D323" s="7"/>
      <c r="E323" s="36"/>
      <c r="F323" s="7"/>
    </row>
    <row r="324" spans="2:8" s="54" customFormat="1" ht="22.5" x14ac:dyDescent="0.2">
      <c r="B324" s="31" t="s">
        <v>5</v>
      </c>
      <c r="C324" s="8" t="s">
        <v>6</v>
      </c>
      <c r="D324" s="8" t="s">
        <v>7</v>
      </c>
      <c r="E324" s="37" t="s">
        <v>8</v>
      </c>
      <c r="F324" s="8" t="s">
        <v>9</v>
      </c>
    </row>
    <row r="325" spans="2:8" s="54" customFormat="1" ht="11.25" x14ac:dyDescent="0.2">
      <c r="B325" s="32"/>
      <c r="C325" s="24" t="s">
        <v>55</v>
      </c>
      <c r="D325" s="28"/>
      <c r="E325" s="38"/>
      <c r="F325" s="14"/>
    </row>
    <row r="326" spans="2:8" s="54" customFormat="1" ht="33.75" x14ac:dyDescent="0.2">
      <c r="B326" s="32">
        <v>35</v>
      </c>
      <c r="C326" s="24"/>
      <c r="D326" s="56" t="s">
        <v>89</v>
      </c>
      <c r="E326" s="79">
        <f>350+350+350+340</f>
        <v>1390</v>
      </c>
      <c r="F326" s="11" t="s">
        <v>94</v>
      </c>
    </row>
    <row r="327" spans="2:8" s="54" customFormat="1" ht="45" x14ac:dyDescent="0.2">
      <c r="B327" s="32">
        <v>36</v>
      </c>
      <c r="C327" s="13"/>
      <c r="D327" s="28" t="s">
        <v>42</v>
      </c>
      <c r="E327" s="22">
        <v>1841</v>
      </c>
      <c r="F327" s="14" t="s">
        <v>43</v>
      </c>
    </row>
    <row r="328" spans="2:8" s="54" customFormat="1" ht="33.75" x14ac:dyDescent="0.2">
      <c r="B328" s="32">
        <v>37</v>
      </c>
      <c r="C328" s="13"/>
      <c r="D328" s="28" t="s">
        <v>44</v>
      </c>
      <c r="E328" s="22">
        <v>900</v>
      </c>
      <c r="F328" s="14" t="s">
        <v>45</v>
      </c>
      <c r="G328" s="65"/>
    </row>
    <row r="329" spans="2:8" s="54" customFormat="1" ht="33.75" x14ac:dyDescent="0.2">
      <c r="B329" s="32">
        <v>38</v>
      </c>
      <c r="C329" s="13"/>
      <c r="D329" s="28" t="s">
        <v>64</v>
      </c>
      <c r="E329" s="22"/>
      <c r="F329" s="14" t="s">
        <v>65</v>
      </c>
      <c r="G329" s="65"/>
    </row>
    <row r="330" spans="2:8" s="54" customFormat="1" ht="33.75" x14ac:dyDescent="0.2">
      <c r="B330" s="32">
        <v>39</v>
      </c>
      <c r="C330" s="13"/>
      <c r="D330" s="81" t="s">
        <v>98</v>
      </c>
      <c r="E330" s="9"/>
      <c r="F330" s="9" t="s">
        <v>97</v>
      </c>
      <c r="G330" s="65"/>
    </row>
    <row r="331" spans="2:8" s="54" customFormat="1" ht="11.25" x14ac:dyDescent="0.2">
      <c r="B331" s="32"/>
      <c r="C331" s="17" t="s">
        <v>10</v>
      </c>
      <c r="D331" s="9"/>
      <c r="E331" s="74">
        <f>SUM(E325:E329)</f>
        <v>4131</v>
      </c>
      <c r="F331" s="14"/>
      <c r="H331" s="58"/>
    </row>
    <row r="332" spans="2:8" s="54" customFormat="1" ht="11.25" x14ac:dyDescent="0.2">
      <c r="B332" s="62"/>
      <c r="E332" s="63"/>
    </row>
    <row r="333" spans="2:8" s="54" customFormat="1" ht="11.25" x14ac:dyDescent="0.2">
      <c r="B333" s="62"/>
      <c r="E333" s="63"/>
    </row>
    <row r="334" spans="2:8" s="54" customFormat="1" ht="11.25" x14ac:dyDescent="0.2">
      <c r="B334" s="62"/>
      <c r="E334" s="63"/>
    </row>
    <row r="335" spans="2:8" s="54" customFormat="1" ht="11.25" x14ac:dyDescent="0.2">
      <c r="B335" s="62"/>
      <c r="E335" s="63"/>
    </row>
    <row r="336" spans="2:8" s="54" customFormat="1" ht="11.25" x14ac:dyDescent="0.2">
      <c r="B336" s="62"/>
      <c r="E336" s="63"/>
    </row>
    <row r="337" spans="2:5" s="54" customFormat="1" ht="11.25" x14ac:dyDescent="0.2">
      <c r="B337" s="62"/>
      <c r="E337" s="63"/>
    </row>
    <row r="338" spans="2:5" s="54" customFormat="1" ht="11.25" x14ac:dyDescent="0.2">
      <c r="B338" s="62"/>
      <c r="E338" s="63"/>
    </row>
    <row r="339" spans="2:5" s="54" customFormat="1" ht="11.25" x14ac:dyDescent="0.2">
      <c r="B339" s="62"/>
      <c r="E339" s="63"/>
    </row>
    <row r="340" spans="2:5" s="54" customFormat="1" ht="11.25" x14ac:dyDescent="0.2">
      <c r="B340" s="62"/>
      <c r="E340" s="63"/>
    </row>
    <row r="341" spans="2:5" s="54" customFormat="1" ht="11.25" x14ac:dyDescent="0.2">
      <c r="B341" s="62"/>
      <c r="E341" s="63"/>
    </row>
    <row r="342" spans="2:5" s="54" customFormat="1" ht="11.25" x14ac:dyDescent="0.2">
      <c r="B342" s="62"/>
      <c r="E342" s="63"/>
    </row>
    <row r="343" spans="2:5" s="54" customFormat="1" ht="11.25" x14ac:dyDescent="0.2">
      <c r="B343" s="62"/>
      <c r="E343" s="63"/>
    </row>
    <row r="344" spans="2:5" s="54" customFormat="1" ht="11.25" x14ac:dyDescent="0.2">
      <c r="B344" s="62"/>
      <c r="E344" s="63"/>
    </row>
    <row r="345" spans="2:5" s="54" customFormat="1" ht="11.25" x14ac:dyDescent="0.2">
      <c r="B345" s="62"/>
      <c r="E345" s="63"/>
    </row>
    <row r="346" spans="2:5" s="54" customFormat="1" ht="11.25" x14ac:dyDescent="0.2">
      <c r="B346" s="62"/>
      <c r="E346" s="63"/>
    </row>
    <row r="347" spans="2:5" s="54" customFormat="1" ht="11.25" x14ac:dyDescent="0.2">
      <c r="B347" s="62"/>
      <c r="E347" s="63"/>
    </row>
    <row r="348" spans="2:5" s="54" customFormat="1" ht="11.25" x14ac:dyDescent="0.2">
      <c r="B348" s="62"/>
      <c r="E348" s="63"/>
    </row>
    <row r="349" spans="2:5" s="54" customFormat="1" ht="11.25" x14ac:dyDescent="0.2">
      <c r="B349" s="62"/>
      <c r="E349" s="63"/>
    </row>
    <row r="350" spans="2:5" s="54" customFormat="1" ht="11.25" x14ac:dyDescent="0.2">
      <c r="B350" s="62"/>
      <c r="E350" s="63"/>
    </row>
    <row r="351" spans="2:5" s="54" customFormat="1" ht="11.25" x14ac:dyDescent="0.2">
      <c r="B351" s="62"/>
      <c r="E351" s="63"/>
    </row>
    <row r="352" spans="2:5" s="54" customFormat="1" ht="11.25" x14ac:dyDescent="0.2">
      <c r="B352" s="62"/>
      <c r="E352" s="63"/>
    </row>
    <row r="353" spans="1:7" s="54" customFormat="1" ht="11.25" x14ac:dyDescent="0.2">
      <c r="B353" s="62"/>
      <c r="E353" s="63"/>
    </row>
    <row r="354" spans="1:7" s="54" customFormat="1" ht="11.25" x14ac:dyDescent="0.2">
      <c r="B354" s="62"/>
      <c r="E354" s="63"/>
    </row>
    <row r="355" spans="1:7" s="54" customFormat="1" ht="11.25" x14ac:dyDescent="0.2">
      <c r="B355" s="62"/>
      <c r="E355" s="63"/>
    </row>
    <row r="356" spans="1:7" s="54" customFormat="1" ht="11.25" x14ac:dyDescent="0.2">
      <c r="B356" s="62"/>
      <c r="E356" s="63"/>
    </row>
    <row r="357" spans="1:7" s="54" customFormat="1" ht="11.25" x14ac:dyDescent="0.2">
      <c r="B357" s="62"/>
      <c r="E357" s="63"/>
    </row>
    <row r="358" spans="1:7" s="54" customFormat="1" ht="11.25" x14ac:dyDescent="0.2">
      <c r="B358" s="62"/>
      <c r="E358" s="63"/>
    </row>
    <row r="359" spans="1:7" s="54" customFormat="1" ht="11.25" x14ac:dyDescent="0.2">
      <c r="B359" s="62"/>
      <c r="E359" s="63"/>
    </row>
    <row r="360" spans="1:7" s="54" customFormat="1" ht="11.25" x14ac:dyDescent="0.2">
      <c r="B360" s="62"/>
      <c r="E360" s="63"/>
    </row>
    <row r="361" spans="1:7" s="54" customFormat="1" ht="11.25" x14ac:dyDescent="0.2">
      <c r="B361" s="62"/>
      <c r="E361" s="63"/>
    </row>
    <row r="362" spans="1:7" s="54" customFormat="1" ht="11.25" x14ac:dyDescent="0.2">
      <c r="B362" s="5"/>
      <c r="C362" s="80"/>
      <c r="D362" s="6" t="s">
        <v>0</v>
      </c>
      <c r="E362" s="80"/>
      <c r="F362" s="80"/>
    </row>
    <row r="363" spans="1:7" s="54" customFormat="1" ht="11.25" x14ac:dyDescent="0.2">
      <c r="A363" s="55"/>
      <c r="B363" s="80"/>
      <c r="C363" s="80"/>
      <c r="D363" s="6" t="s">
        <v>1</v>
      </c>
      <c r="E363" s="80"/>
      <c r="F363" s="80"/>
    </row>
    <row r="364" spans="1:7" s="54" customFormat="1" ht="11.25" x14ac:dyDescent="0.2">
      <c r="B364" s="80"/>
      <c r="C364" s="80"/>
      <c r="D364" s="6" t="s">
        <v>2</v>
      </c>
      <c r="E364" s="80"/>
      <c r="F364" s="80"/>
    </row>
    <row r="365" spans="1:7" s="54" customFormat="1" ht="11.25" x14ac:dyDescent="0.2">
      <c r="B365" s="30"/>
      <c r="C365" s="80"/>
      <c r="D365" s="80"/>
      <c r="E365" s="35"/>
      <c r="F365" s="80"/>
    </row>
    <row r="366" spans="1:7" s="54" customFormat="1" ht="11.25" x14ac:dyDescent="0.2">
      <c r="B366" s="30" t="s">
        <v>3</v>
      </c>
      <c r="C366" s="3"/>
      <c r="D366" s="4" t="s">
        <v>11</v>
      </c>
      <c r="E366" s="35"/>
      <c r="F366" s="5" t="s">
        <v>52</v>
      </c>
      <c r="G366" s="4"/>
    </row>
    <row r="367" spans="1:7" s="54" customFormat="1" ht="11.25" x14ac:dyDescent="0.2">
      <c r="B367" s="30" t="s">
        <v>4</v>
      </c>
      <c r="C367" s="6"/>
      <c r="D367" s="6" t="s">
        <v>53</v>
      </c>
      <c r="E367" s="35"/>
      <c r="F367" s="5" t="s">
        <v>111</v>
      </c>
      <c r="G367" s="3"/>
    </row>
    <row r="368" spans="1:7" s="54" customFormat="1" ht="11.25" x14ac:dyDescent="0.2">
      <c r="B368" s="30" t="s">
        <v>18</v>
      </c>
      <c r="C368" s="7"/>
      <c r="D368" s="7"/>
      <c r="E368" s="36"/>
      <c r="F368" s="7"/>
    </row>
    <row r="369" spans="1:8" s="54" customFormat="1" ht="22.5" x14ac:dyDescent="0.2">
      <c r="B369" s="31" t="s">
        <v>5</v>
      </c>
      <c r="C369" s="8" t="s">
        <v>6</v>
      </c>
      <c r="D369" s="8" t="s">
        <v>7</v>
      </c>
      <c r="E369" s="37" t="s">
        <v>8</v>
      </c>
      <c r="F369" s="8" t="s">
        <v>9</v>
      </c>
    </row>
    <row r="370" spans="1:8" s="54" customFormat="1" ht="11.25" x14ac:dyDescent="0.2">
      <c r="B370" s="32"/>
      <c r="C370" s="47" t="s">
        <v>49</v>
      </c>
      <c r="D370" s="9"/>
      <c r="E370" s="38"/>
      <c r="F370" s="14"/>
    </row>
    <row r="371" spans="1:8" s="54" customFormat="1" ht="33.75" x14ac:dyDescent="0.2">
      <c r="B371" s="32">
        <v>40</v>
      </c>
      <c r="C371" s="47"/>
      <c r="D371" s="56" t="s">
        <v>91</v>
      </c>
      <c r="E371" s="59">
        <v>250</v>
      </c>
      <c r="F371" s="11" t="s">
        <v>94</v>
      </c>
    </row>
    <row r="372" spans="1:8" s="54" customFormat="1" ht="33.75" x14ac:dyDescent="0.2">
      <c r="B372" s="32">
        <v>41</v>
      </c>
      <c r="C372" s="47"/>
      <c r="D372" s="56" t="s">
        <v>90</v>
      </c>
      <c r="E372" s="79">
        <f>612</f>
        <v>612</v>
      </c>
      <c r="F372" s="11" t="s">
        <v>94</v>
      </c>
    </row>
    <row r="373" spans="1:8" s="54" customFormat="1" ht="292.5" x14ac:dyDescent="0.2">
      <c r="B373" s="51">
        <v>42</v>
      </c>
      <c r="C373" s="61"/>
      <c r="D373" s="9" t="s">
        <v>51</v>
      </c>
      <c r="E373" s="22">
        <f>2037+4872</f>
        <v>6909</v>
      </c>
      <c r="F373" s="14" t="s">
        <v>24</v>
      </c>
    </row>
    <row r="374" spans="1:8" s="54" customFormat="1" ht="22.5" x14ac:dyDescent="0.2">
      <c r="B374" s="51">
        <v>43</v>
      </c>
      <c r="C374" s="61"/>
      <c r="D374" s="81" t="s">
        <v>99</v>
      </c>
      <c r="E374" s="9"/>
      <c r="F374" s="9" t="s">
        <v>97</v>
      </c>
    </row>
    <row r="375" spans="1:8" s="54" customFormat="1" ht="11.25" x14ac:dyDescent="0.2">
      <c r="B375" s="51"/>
      <c r="C375" s="17"/>
      <c r="D375" s="17" t="s">
        <v>10</v>
      </c>
      <c r="E375" s="74">
        <f>SUM(E370:E373)</f>
        <v>7771</v>
      </c>
      <c r="F375" s="61"/>
      <c r="H375" s="58"/>
    </row>
    <row r="376" spans="1:8" s="54" customFormat="1" ht="11.25" x14ac:dyDescent="0.2">
      <c r="B376" s="62"/>
      <c r="E376" s="63"/>
    </row>
    <row r="377" spans="1:8" s="54" customFormat="1" ht="11.25" x14ac:dyDescent="0.2">
      <c r="B377" s="62"/>
      <c r="E377" s="63"/>
    </row>
    <row r="378" spans="1:8" s="54" customFormat="1" ht="11.25" x14ac:dyDescent="0.2">
      <c r="B378" s="62"/>
      <c r="E378" s="63"/>
    </row>
    <row r="379" spans="1:8" s="54" customFormat="1" ht="11.25" x14ac:dyDescent="0.2">
      <c r="B379" s="62"/>
      <c r="E379" s="63"/>
    </row>
    <row r="380" spans="1:8" s="54" customFormat="1" ht="11.25" x14ac:dyDescent="0.2">
      <c r="B380" s="62"/>
      <c r="E380" s="63"/>
    </row>
    <row r="381" spans="1:8" s="54" customFormat="1" ht="11.25" x14ac:dyDescent="0.2">
      <c r="B381" s="62"/>
      <c r="E381" s="63"/>
    </row>
    <row r="382" spans="1:8" s="54" customFormat="1" ht="11.25" x14ac:dyDescent="0.2">
      <c r="B382" s="62"/>
      <c r="E382" s="63"/>
    </row>
    <row r="383" spans="1:8" s="54" customFormat="1" ht="11.25" x14ac:dyDescent="0.2">
      <c r="B383" s="80"/>
      <c r="C383" s="80"/>
      <c r="D383" s="6" t="s">
        <v>0</v>
      </c>
      <c r="E383" s="80"/>
      <c r="F383" s="80"/>
    </row>
    <row r="384" spans="1:8" s="54" customFormat="1" ht="11.25" x14ac:dyDescent="0.2">
      <c r="A384" s="55"/>
      <c r="B384" s="80"/>
      <c r="C384" s="80"/>
      <c r="D384" s="6" t="s">
        <v>1</v>
      </c>
      <c r="E384" s="80"/>
      <c r="F384" s="80"/>
    </row>
    <row r="385" spans="2:8" s="54" customFormat="1" ht="11.25" x14ac:dyDescent="0.2">
      <c r="B385" s="80"/>
      <c r="C385" s="80"/>
      <c r="D385" s="6" t="s">
        <v>2</v>
      </c>
      <c r="E385" s="80"/>
      <c r="F385" s="80"/>
    </row>
    <row r="386" spans="2:8" s="54" customFormat="1" ht="11.25" x14ac:dyDescent="0.2">
      <c r="B386" s="30"/>
      <c r="C386" s="80"/>
      <c r="D386" s="80"/>
      <c r="E386" s="35"/>
      <c r="F386" s="80"/>
    </row>
    <row r="387" spans="2:8" s="54" customFormat="1" ht="11.25" x14ac:dyDescent="0.2">
      <c r="B387" s="30" t="s">
        <v>3</v>
      </c>
      <c r="C387" s="3"/>
      <c r="D387" s="4" t="s">
        <v>11</v>
      </c>
      <c r="E387" s="35"/>
      <c r="F387" s="5" t="s">
        <v>52</v>
      </c>
      <c r="G387" s="4"/>
    </row>
    <row r="388" spans="2:8" s="54" customFormat="1" ht="11.25" x14ac:dyDescent="0.2">
      <c r="B388" s="30" t="s">
        <v>4</v>
      </c>
      <c r="C388" s="6"/>
      <c r="D388" s="6" t="s">
        <v>53</v>
      </c>
      <c r="E388" s="35"/>
      <c r="F388" s="5" t="s">
        <v>112</v>
      </c>
      <c r="G388" s="3"/>
    </row>
    <row r="389" spans="2:8" s="54" customFormat="1" ht="11.25" x14ac:dyDescent="0.2">
      <c r="B389" s="30" t="s">
        <v>18</v>
      </c>
      <c r="C389" s="7"/>
      <c r="D389" s="7"/>
      <c r="E389" s="36"/>
      <c r="F389" s="7"/>
    </row>
    <row r="390" spans="2:8" s="54" customFormat="1" ht="22.5" x14ac:dyDescent="0.2">
      <c r="B390" s="31" t="s">
        <v>5</v>
      </c>
      <c r="C390" s="8" t="s">
        <v>6</v>
      </c>
      <c r="D390" s="8" t="s">
        <v>7</v>
      </c>
      <c r="E390" s="37" t="s">
        <v>8</v>
      </c>
      <c r="F390" s="8" t="s">
        <v>9</v>
      </c>
    </row>
    <row r="391" spans="2:8" s="54" customFormat="1" ht="33.75" x14ac:dyDescent="0.2">
      <c r="B391" s="32">
        <v>44</v>
      </c>
      <c r="C391" s="46" t="s">
        <v>48</v>
      </c>
      <c r="D391" s="56" t="s">
        <v>92</v>
      </c>
      <c r="E391" s="59">
        <f>250+250</f>
        <v>500</v>
      </c>
      <c r="F391" s="11" t="s">
        <v>94</v>
      </c>
    </row>
    <row r="392" spans="2:8" s="54" customFormat="1" ht="33.75" x14ac:dyDescent="0.2">
      <c r="B392" s="32">
        <v>45</v>
      </c>
      <c r="C392" s="46"/>
      <c r="D392" s="56" t="s">
        <v>93</v>
      </c>
      <c r="E392" s="79">
        <f>350</f>
        <v>350</v>
      </c>
      <c r="F392" s="11" t="s">
        <v>94</v>
      </c>
    </row>
    <row r="393" spans="2:8" s="54" customFormat="1" ht="292.5" x14ac:dyDescent="0.2">
      <c r="B393" s="32">
        <v>46</v>
      </c>
      <c r="C393" s="13"/>
      <c r="D393" s="28" t="s">
        <v>50</v>
      </c>
      <c r="E393" s="22">
        <f>444+1340+430+218</f>
        <v>2432</v>
      </c>
      <c r="F393" s="14" t="s">
        <v>24</v>
      </c>
      <c r="G393" s="58">
        <f>E13+E37+E162+E203+E307+E327+E328+E394+E413+E414</f>
        <v>6453.02</v>
      </c>
    </row>
    <row r="394" spans="2:8" s="54" customFormat="1" ht="33.75" x14ac:dyDescent="0.2">
      <c r="B394" s="32">
        <v>47</v>
      </c>
      <c r="C394" s="13"/>
      <c r="D394" s="28" t="s">
        <v>66</v>
      </c>
      <c r="E394" s="22">
        <v>500</v>
      </c>
      <c r="F394" s="14" t="s">
        <v>67</v>
      </c>
    </row>
    <row r="395" spans="2:8" s="54" customFormat="1" ht="11.25" x14ac:dyDescent="0.2">
      <c r="B395" s="32"/>
      <c r="C395" s="17" t="s">
        <v>10</v>
      </c>
      <c r="D395" s="9"/>
      <c r="E395" s="74">
        <f>SUM(E391:E394)</f>
        <v>3782</v>
      </c>
      <c r="F395" s="14"/>
      <c r="G395" s="58" t="e">
        <f>E395+E354+E310+E290+E232+E184+E160+E144+E90+E67+E18+#REF!</f>
        <v>#REF!</v>
      </c>
      <c r="H395" s="58"/>
    </row>
    <row r="396" spans="2:8" s="54" customFormat="1" ht="11.25" x14ac:dyDescent="0.2">
      <c r="B396" s="32"/>
      <c r="C396" s="13"/>
      <c r="D396" s="76"/>
      <c r="E396" s="77"/>
      <c r="F396" s="78"/>
    </row>
    <row r="397" spans="2:8" s="54" customFormat="1" ht="11.25" x14ac:dyDescent="0.2">
      <c r="B397" s="83"/>
      <c r="C397" s="84"/>
      <c r="D397" s="76"/>
      <c r="E397" s="85"/>
      <c r="F397" s="86"/>
    </row>
    <row r="398" spans="2:8" s="54" customFormat="1" ht="11.25" x14ac:dyDescent="0.2">
      <c r="B398" s="33"/>
      <c r="C398" s="87"/>
      <c r="D398" s="15"/>
      <c r="E398" s="88"/>
      <c r="F398" s="16"/>
    </row>
    <row r="399" spans="2:8" s="54" customFormat="1" ht="11.25" x14ac:dyDescent="0.2">
      <c r="B399" s="33"/>
      <c r="C399" s="87"/>
      <c r="D399" s="15"/>
      <c r="E399" s="88"/>
      <c r="F399" s="16"/>
    </row>
    <row r="400" spans="2:8" s="54" customFormat="1" ht="11.25" x14ac:dyDescent="0.2">
      <c r="B400" s="33"/>
      <c r="C400" s="87"/>
      <c r="D400" s="15"/>
      <c r="E400" s="88"/>
      <c r="F400" s="16"/>
    </row>
    <row r="401" spans="1:8" s="54" customFormat="1" ht="11.25" x14ac:dyDescent="0.2">
      <c r="B401" s="62"/>
      <c r="E401" s="63"/>
    </row>
    <row r="402" spans="1:8" s="54" customFormat="1" ht="11.25" x14ac:dyDescent="0.2">
      <c r="B402" s="62"/>
      <c r="E402" s="63"/>
    </row>
    <row r="403" spans="1:8" s="54" customFormat="1" ht="11.25" x14ac:dyDescent="0.2">
      <c r="B403" s="62"/>
      <c r="E403" s="63"/>
    </row>
    <row r="404" spans="1:8" s="54" customFormat="1" ht="11.25" x14ac:dyDescent="0.2">
      <c r="B404" s="82"/>
      <c r="C404" s="82"/>
      <c r="D404" s="6" t="s">
        <v>0</v>
      </c>
      <c r="E404" s="82"/>
      <c r="F404" s="82"/>
    </row>
    <row r="405" spans="1:8" s="54" customFormat="1" ht="11.25" x14ac:dyDescent="0.2">
      <c r="A405" s="55"/>
      <c r="B405" s="82"/>
      <c r="C405" s="82"/>
      <c r="D405" s="6" t="s">
        <v>1</v>
      </c>
      <c r="E405" s="82"/>
      <c r="F405" s="82"/>
    </row>
    <row r="406" spans="1:8" s="54" customFormat="1" ht="11.25" x14ac:dyDescent="0.2">
      <c r="B406" s="82"/>
      <c r="C406" s="82"/>
      <c r="D406" s="6" t="s">
        <v>2</v>
      </c>
      <c r="E406" s="82"/>
      <c r="F406" s="82"/>
    </row>
    <row r="407" spans="1:8" s="54" customFormat="1" ht="11.25" x14ac:dyDescent="0.2">
      <c r="B407" s="30"/>
      <c r="C407" s="82"/>
      <c r="D407" s="82"/>
      <c r="E407" s="35"/>
      <c r="F407" s="82"/>
    </row>
    <row r="408" spans="1:8" s="54" customFormat="1" ht="11.25" x14ac:dyDescent="0.2">
      <c r="B408" s="30" t="s">
        <v>3</v>
      </c>
      <c r="C408" s="3"/>
      <c r="D408" s="4" t="s">
        <v>11</v>
      </c>
      <c r="E408" s="35"/>
      <c r="F408" s="5" t="s">
        <v>52</v>
      </c>
      <c r="G408" s="4"/>
    </row>
    <row r="409" spans="1:8" s="54" customFormat="1" ht="11.25" x14ac:dyDescent="0.2">
      <c r="B409" s="30" t="s">
        <v>4</v>
      </c>
      <c r="C409" s="6"/>
      <c r="D409" s="6" t="s">
        <v>53</v>
      </c>
      <c r="E409" s="35"/>
      <c r="F409" s="5" t="s">
        <v>113</v>
      </c>
      <c r="G409" s="3"/>
    </row>
    <row r="410" spans="1:8" s="54" customFormat="1" ht="11.25" x14ac:dyDescent="0.2">
      <c r="B410" s="30" t="s">
        <v>18</v>
      </c>
      <c r="C410" s="7"/>
      <c r="D410" s="7"/>
      <c r="E410" s="36"/>
      <c r="F410" s="7"/>
    </row>
    <row r="411" spans="1:8" s="55" customFormat="1" ht="11.25" x14ac:dyDescent="0.2">
      <c r="B411" s="33"/>
      <c r="C411" s="87"/>
      <c r="D411" s="15"/>
      <c r="E411" s="88"/>
      <c r="F411" s="16"/>
    </row>
    <row r="412" spans="1:8" s="55" customFormat="1" ht="11.25" x14ac:dyDescent="0.2">
      <c r="B412" s="33"/>
      <c r="C412" s="87"/>
      <c r="D412" s="15"/>
      <c r="E412" s="88"/>
      <c r="F412" s="16"/>
    </row>
    <row r="413" spans="1:8" s="54" customFormat="1" ht="33.75" x14ac:dyDescent="0.2">
      <c r="B413" s="9">
        <v>48</v>
      </c>
      <c r="C413" s="24"/>
      <c r="D413" s="9" t="s">
        <v>73</v>
      </c>
      <c r="E413" s="22">
        <v>120</v>
      </c>
      <c r="F413" s="14" t="s">
        <v>74</v>
      </c>
    </row>
    <row r="414" spans="1:8" s="54" customFormat="1" ht="33.75" x14ac:dyDescent="0.2">
      <c r="B414" s="9">
        <v>49</v>
      </c>
      <c r="C414" s="24"/>
      <c r="D414" s="9" t="s">
        <v>70</v>
      </c>
      <c r="E414" s="22">
        <v>2625.02</v>
      </c>
      <c r="F414" s="14" t="s">
        <v>54</v>
      </c>
    </row>
    <row r="415" spans="1:8" s="54" customFormat="1" ht="39.75" customHeight="1" x14ac:dyDescent="0.2">
      <c r="B415" s="48">
        <v>50</v>
      </c>
      <c r="C415" s="61"/>
      <c r="D415" s="81" t="s">
        <v>100</v>
      </c>
      <c r="E415" s="9"/>
      <c r="F415" s="9" t="s">
        <v>97</v>
      </c>
    </row>
    <row r="416" spans="1:8" s="54" customFormat="1" ht="11.25" x14ac:dyDescent="0.2">
      <c r="B416" s="32"/>
      <c r="C416" s="17" t="s">
        <v>10</v>
      </c>
      <c r="D416" s="9"/>
      <c r="E416" s="74">
        <f>SUM(E413:E415)</f>
        <v>2745.02</v>
      </c>
      <c r="F416" s="14"/>
      <c r="G416" s="58">
        <f>E416+E375+E331+E311+E253+E205+E181+E165+E111+E88+E39+E17+E395</f>
        <v>75239.75</v>
      </c>
      <c r="H416" s="58"/>
    </row>
    <row r="417" spans="1:9" s="54" customFormat="1" ht="11.25" x14ac:dyDescent="0.2">
      <c r="B417" s="51"/>
      <c r="C417" s="66" t="s">
        <v>19</v>
      </c>
      <c r="D417" s="66"/>
      <c r="E417" s="75">
        <f>+'OBSERV. ING. PROPIOS 2015'!E17+'OBSERV. ING. PROPIOS 2015'!E88+'OBSERV. ING. PROPIOS 2015'!E165+'OBSERV. ING. PROPIOS 2015'!E181+'OBSERV. ING. PROPIOS 2015'!E311+'OBSERV. ING. PROPIOS 2015'!E375+'OBSERV. ING. PROPIOS 2015'!E416+'OBSERV. PARTICIPACIONES 2015'!E180+'OBSERV. PARTICIPACIONES 2015'!E152+'OBSERV. PARTICIPACIONES 2015'!E125+'OBSERV. PARTICIPACIONES 2015'!E96+'OBSERV. PARTICIPACIONES 2015'!E73+'OBSERV. PARTICIPACIONES 2015'!E46+'OBSERV. PARTICIPACIONES 2015'!E14+E331+E253+E205+E39+E111+E395</f>
        <v>204104.32000000001</v>
      </c>
      <c r="F417" s="61"/>
      <c r="G417" s="54">
        <f>'OBSERV. PARTICIPACIONES 2015'!H182</f>
        <v>128864.57</v>
      </c>
      <c r="H417" s="58">
        <f>G416+G417</f>
        <v>204104.32000000001</v>
      </c>
      <c r="I417" s="58">
        <f>E417-H417</f>
        <v>0</v>
      </c>
    </row>
    <row r="418" spans="1:9" s="54" customFormat="1" ht="11.25" x14ac:dyDescent="0.2">
      <c r="B418" s="62"/>
      <c r="E418" s="63"/>
      <c r="F418" s="65"/>
    </row>
    <row r="419" spans="1:9" s="54" customFormat="1" ht="11.25" x14ac:dyDescent="0.2">
      <c r="B419" s="62"/>
      <c r="E419" s="63"/>
      <c r="F419" s="65"/>
    </row>
    <row r="420" spans="1:9" s="54" customFormat="1" ht="11.25" x14ac:dyDescent="0.2">
      <c r="B420" s="62"/>
      <c r="E420" s="63"/>
      <c r="F420" s="65"/>
    </row>
    <row r="421" spans="1:9" s="54" customFormat="1" ht="11.25" x14ac:dyDescent="0.2">
      <c r="B421" s="62"/>
      <c r="E421" s="63"/>
      <c r="F421" s="65"/>
    </row>
    <row r="422" spans="1:9" s="54" customFormat="1" ht="11.25" x14ac:dyDescent="0.2">
      <c r="B422" s="62"/>
      <c r="E422" s="63"/>
      <c r="F422" s="65"/>
    </row>
    <row r="423" spans="1:9" s="54" customFormat="1" ht="11.25" x14ac:dyDescent="0.2">
      <c r="B423" s="62"/>
      <c r="E423" s="63"/>
      <c r="F423" s="65"/>
    </row>
    <row r="424" spans="1:9" s="54" customFormat="1" ht="11.25" x14ac:dyDescent="0.2">
      <c r="B424" s="62"/>
      <c r="E424" s="63"/>
      <c r="F424" s="65"/>
    </row>
    <row r="425" spans="1:9" s="54" customFormat="1" ht="11.25" x14ac:dyDescent="0.2">
      <c r="B425" s="62"/>
      <c r="E425" s="63"/>
      <c r="F425" s="65"/>
    </row>
    <row r="426" spans="1:9" s="54" customFormat="1" ht="11.25" x14ac:dyDescent="0.2">
      <c r="B426" s="62"/>
      <c r="E426" s="63"/>
      <c r="F426" s="65"/>
    </row>
    <row r="427" spans="1:9" s="54" customFormat="1" ht="11.25" x14ac:dyDescent="0.2">
      <c r="B427" s="42"/>
      <c r="C427" s="43"/>
      <c r="D427" s="43"/>
      <c r="E427" s="72"/>
      <c r="F427" s="65"/>
    </row>
    <row r="428" spans="1:9" s="54" customFormat="1" ht="11.25" x14ac:dyDescent="0.2">
      <c r="B428" s="42" t="s">
        <v>22</v>
      </c>
      <c r="C428" s="42"/>
      <c r="D428" s="42"/>
      <c r="E428" s="72" t="s">
        <v>20</v>
      </c>
      <c r="F428" s="65"/>
    </row>
    <row r="429" spans="1:9" s="54" customFormat="1" ht="11.25" x14ac:dyDescent="0.2">
      <c r="B429" s="44" t="s">
        <v>21</v>
      </c>
      <c r="C429" s="44"/>
      <c r="D429" s="44"/>
      <c r="E429" s="72" t="s">
        <v>23</v>
      </c>
    </row>
    <row r="430" spans="1:9" s="54" customFormat="1" ht="11.25" x14ac:dyDescent="0.2">
      <c r="B430" s="62"/>
      <c r="E430" s="63"/>
    </row>
    <row r="431" spans="1:9" s="43" customFormat="1" ht="11.25" x14ac:dyDescent="0.2">
      <c r="A431" s="67"/>
      <c r="E431" s="73"/>
    </row>
    <row r="432" spans="1:9" s="43" customFormat="1" ht="11.25" x14ac:dyDescent="0.2">
      <c r="A432" s="67"/>
      <c r="E432" s="73"/>
    </row>
    <row r="433" spans="1:5" s="43" customFormat="1" ht="11.25" x14ac:dyDescent="0.2">
      <c r="A433" s="67"/>
      <c r="E433" s="73"/>
    </row>
    <row r="437" spans="1:5" s="43" customFormat="1" ht="11.25" x14ac:dyDescent="0.2">
      <c r="B437" s="68"/>
      <c r="E437" s="69"/>
    </row>
    <row r="438" spans="1:5" s="43" customFormat="1" ht="11.25" x14ac:dyDescent="0.2">
      <c r="B438" s="68"/>
      <c r="E438" s="69"/>
    </row>
    <row r="439" spans="1:5" s="43" customFormat="1" ht="11.25" x14ac:dyDescent="0.2">
      <c r="B439" s="68"/>
      <c r="E439" s="69"/>
    </row>
    <row r="440" spans="1:5" s="43" customFormat="1" ht="11.25" x14ac:dyDescent="0.2">
      <c r="B440" s="68"/>
      <c r="E440" s="69"/>
    </row>
    <row r="441" spans="1:5" s="43" customFormat="1" ht="11.25" x14ac:dyDescent="0.2">
      <c r="B441" s="68"/>
      <c r="E441" s="69"/>
    </row>
    <row r="442" spans="1:5" s="43" customFormat="1" ht="11.25" x14ac:dyDescent="0.2">
      <c r="B442" s="68"/>
      <c r="E442" s="69"/>
    </row>
    <row r="443" spans="1:5" s="43" customFormat="1" ht="11.25" x14ac:dyDescent="0.2">
      <c r="B443" s="68"/>
      <c r="E443" s="69"/>
    </row>
    <row r="444" spans="1:5" s="43" customFormat="1" ht="11.25" x14ac:dyDescent="0.2">
      <c r="B444" s="68"/>
      <c r="E444" s="69"/>
    </row>
    <row r="445" spans="1:5" s="43" customFormat="1" ht="11.25" x14ac:dyDescent="0.2">
      <c r="B445" s="68"/>
      <c r="E445" s="69"/>
    </row>
    <row r="446" spans="1:5" s="43" customFormat="1" ht="11.25" x14ac:dyDescent="0.2">
      <c r="B446" s="68"/>
      <c r="E446" s="69"/>
    </row>
    <row r="447" spans="1:5" s="43" customFormat="1" ht="11.25" x14ac:dyDescent="0.2">
      <c r="B447" s="68"/>
      <c r="E447" s="69"/>
    </row>
    <row r="448" spans="1:5" s="43" customFormat="1" ht="11.25" x14ac:dyDescent="0.2">
      <c r="B448" s="68"/>
      <c r="E448" s="69"/>
    </row>
    <row r="449" spans="2:5" s="43" customFormat="1" ht="11.25" x14ac:dyDescent="0.2">
      <c r="B449" s="68"/>
      <c r="E449" s="69"/>
    </row>
    <row r="450" spans="2:5" s="43" customFormat="1" ht="11.25" x14ac:dyDescent="0.2">
      <c r="B450" s="68"/>
      <c r="E450" s="69"/>
    </row>
    <row r="451" spans="2:5" s="43" customFormat="1" ht="11.25" x14ac:dyDescent="0.2">
      <c r="B451" s="68"/>
      <c r="E451" s="69"/>
    </row>
    <row r="452" spans="2:5" s="43" customFormat="1" ht="11.25" x14ac:dyDescent="0.2">
      <c r="B452" s="68"/>
      <c r="E452" s="69"/>
    </row>
    <row r="453" spans="2:5" s="43" customFormat="1" ht="11.25" x14ac:dyDescent="0.2">
      <c r="B453" s="68"/>
      <c r="E453" s="69"/>
    </row>
    <row r="454" spans="2:5" s="43" customFormat="1" ht="11.25" x14ac:dyDescent="0.2">
      <c r="B454" s="68"/>
      <c r="E454" s="69"/>
    </row>
    <row r="455" spans="2:5" s="43" customFormat="1" ht="11.25" x14ac:dyDescent="0.2">
      <c r="B455" s="68"/>
      <c r="E455" s="69"/>
    </row>
    <row r="456" spans="2:5" s="43" customFormat="1" ht="11.25" x14ac:dyDescent="0.2">
      <c r="B456" s="68"/>
      <c r="E456" s="69"/>
    </row>
    <row r="457" spans="2:5" s="43" customFormat="1" ht="11.25" x14ac:dyDescent="0.2">
      <c r="B457" s="68"/>
      <c r="E457" s="69"/>
    </row>
    <row r="458" spans="2:5" s="43" customFormat="1" ht="11.25" x14ac:dyDescent="0.2">
      <c r="B458" s="68"/>
      <c r="E458" s="69"/>
    </row>
    <row r="459" spans="2:5" s="43" customFormat="1" ht="11.25" x14ac:dyDescent="0.2">
      <c r="B459" s="68"/>
      <c r="E459" s="69"/>
    </row>
    <row r="460" spans="2:5" s="43" customFormat="1" ht="11.25" x14ac:dyDescent="0.2">
      <c r="B460" s="68"/>
      <c r="E460" s="69"/>
    </row>
    <row r="461" spans="2:5" s="43" customFormat="1" ht="11.25" x14ac:dyDescent="0.2">
      <c r="B461" s="68"/>
      <c r="E461" s="69"/>
    </row>
    <row r="462" spans="2:5" s="43" customFormat="1" ht="11.25" x14ac:dyDescent="0.2">
      <c r="B462" s="68"/>
      <c r="E462" s="69"/>
    </row>
    <row r="463" spans="2:5" s="43" customFormat="1" ht="11.25" x14ac:dyDescent="0.2">
      <c r="B463" s="68"/>
      <c r="E463" s="69"/>
    </row>
    <row r="464" spans="2:5" s="43" customFormat="1" ht="11.25" x14ac:dyDescent="0.2">
      <c r="B464" s="68"/>
      <c r="E464" s="69"/>
    </row>
    <row r="465" spans="2:5" s="43" customFormat="1" ht="11.25" x14ac:dyDescent="0.2">
      <c r="B465" s="68"/>
      <c r="E465" s="69"/>
    </row>
    <row r="466" spans="2:5" s="43" customFormat="1" ht="11.25" x14ac:dyDescent="0.2">
      <c r="B466" s="68"/>
      <c r="E466" s="69"/>
    </row>
    <row r="467" spans="2:5" s="43" customFormat="1" ht="11.25" x14ac:dyDescent="0.2">
      <c r="B467" s="68"/>
      <c r="E467" s="69"/>
    </row>
    <row r="468" spans="2:5" s="43" customFormat="1" ht="11.25" x14ac:dyDescent="0.2">
      <c r="B468" s="68"/>
      <c r="E468" s="69"/>
    </row>
    <row r="469" spans="2:5" s="43" customFormat="1" ht="11.25" x14ac:dyDescent="0.2">
      <c r="B469" s="68"/>
      <c r="E469" s="69"/>
    </row>
    <row r="470" spans="2:5" s="43" customFormat="1" ht="11.25" x14ac:dyDescent="0.2">
      <c r="B470" s="68"/>
      <c r="E470" s="69"/>
    </row>
    <row r="471" spans="2:5" s="43" customFormat="1" ht="11.25" x14ac:dyDescent="0.2">
      <c r="B471" s="68"/>
      <c r="E471" s="69"/>
    </row>
    <row r="472" spans="2:5" s="43" customFormat="1" ht="11.25" x14ac:dyDescent="0.2">
      <c r="B472" s="68"/>
      <c r="E472" s="69"/>
    </row>
    <row r="473" spans="2:5" s="43" customFormat="1" ht="11.25" x14ac:dyDescent="0.2">
      <c r="B473" s="68"/>
      <c r="E473" s="69"/>
    </row>
    <row r="474" spans="2:5" s="43" customFormat="1" ht="11.25" x14ac:dyDescent="0.2">
      <c r="B474" s="68"/>
      <c r="E474" s="69"/>
    </row>
    <row r="475" spans="2:5" s="43" customFormat="1" ht="11.25" x14ac:dyDescent="0.2">
      <c r="B475" s="68"/>
      <c r="E475" s="69"/>
    </row>
  </sheetData>
  <pageMargins left="0.70866141732283472" right="0.70866141732283472" top="0.74803149606299213" bottom="0.74803149606299213" header="0.31496062992125984" footer="0.31496062992125984"/>
  <pageSetup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OBSERV. PARTICIPACIONES 2015</vt:lpstr>
      <vt:lpstr>OBSERV. ING. PROPIOS 2015</vt:lpstr>
    </vt:vector>
  </TitlesOfParts>
  <Compan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FIZCALISACION</dc:creator>
  <cp:lastModifiedBy>FISCALIZACION</cp:lastModifiedBy>
  <cp:lastPrinted>2016-07-11T06:56:10Z</cp:lastPrinted>
  <dcterms:created xsi:type="dcterms:W3CDTF">2011-08-24T17:02:39Z</dcterms:created>
  <dcterms:modified xsi:type="dcterms:W3CDTF">2016-10-24T01:50:43Z</dcterms:modified>
</cp:coreProperties>
</file>